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035" windowHeight="7935" firstSheet="1" activeTab="1"/>
  </bookViews>
  <sheets>
    <sheet name="20-Year CIP Full" sheetId="1" state="hidden" r:id="rId1"/>
    <sheet name="20-Year CIP Condensed" sheetId="3" r:id="rId2"/>
  </sheets>
  <definedNames>
    <definedName name="_xlnm._FilterDatabase" localSheetId="0" hidden="1">'20-Year CIP Full'!$A$8:$Z$33</definedName>
    <definedName name="CIP_Years">#REF!</definedName>
    <definedName name="Group">#REF!</definedName>
    <definedName name="_xlnm.Print_Area" localSheetId="1">'20-Year CIP Condensed'!$A$1:$R$35</definedName>
    <definedName name="_xlnm.Print_Area" localSheetId="0">'20-Year CIP Full'!$A$1:$Z$34</definedName>
    <definedName name="_xlnm.Print_Titles" localSheetId="0">'20-Year CIP Full'!$1:$10</definedName>
  </definedNames>
  <calcPr calcId="125725"/>
</workbook>
</file>

<file path=xl/calcChain.xml><?xml version="1.0" encoding="utf-8"?>
<calcChain xmlns="http://schemas.openxmlformats.org/spreadsheetml/2006/main">
  <c r="S13" i="3"/>
  <c r="K35"/>
  <c r="L35"/>
  <c r="M35"/>
  <c r="N35"/>
  <c r="O35"/>
  <c r="P35"/>
  <c r="Q35"/>
  <c r="R35"/>
  <c r="F35"/>
  <c r="G35"/>
  <c r="H35"/>
  <c r="I35"/>
  <c r="J35"/>
  <c r="E35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2"/>
  <c r="S11"/>
  <c r="S10"/>
  <c r="V32" i="1"/>
  <c r="W33"/>
  <c r="X33"/>
  <c r="Q29"/>
  <c r="Q30"/>
  <c r="R30"/>
  <c r="S30"/>
  <c r="T30"/>
  <c r="S31"/>
  <c r="T31"/>
  <c r="U31"/>
  <c r="U32"/>
  <c r="P29"/>
  <c r="O29"/>
  <c r="N28"/>
  <c r="M22"/>
  <c r="M24"/>
  <c r="M25"/>
  <c r="L14"/>
  <c r="L19"/>
  <c r="L20"/>
  <c r="L22"/>
  <c r="L23"/>
  <c r="L24"/>
  <c r="L25"/>
  <c r="K14"/>
  <c r="K17"/>
  <c r="K18"/>
  <c r="K19"/>
  <c r="K20"/>
  <c r="K21"/>
  <c r="K22"/>
  <c r="K23"/>
  <c r="K24"/>
  <c r="K25"/>
  <c r="J14"/>
  <c r="J16"/>
  <c r="J17"/>
  <c r="J18"/>
  <c r="J19"/>
  <c r="J20"/>
  <c r="J21"/>
  <c r="I14"/>
  <c r="I15"/>
  <c r="I16"/>
  <c r="I17"/>
  <c r="H12"/>
  <c r="H14"/>
  <c r="H15"/>
  <c r="H16"/>
  <c r="G11"/>
  <c r="G12"/>
  <c r="G13"/>
  <c r="G14"/>
  <c r="G15"/>
  <c r="F11"/>
  <c r="F12"/>
  <c r="F13"/>
  <c r="Y34"/>
  <c r="Z34"/>
  <c r="O27"/>
  <c r="P27"/>
  <c r="Q27"/>
  <c r="R27"/>
  <c r="S27"/>
  <c r="N27"/>
  <c r="M27"/>
  <c r="O26"/>
  <c r="P26"/>
  <c r="Q26"/>
  <c r="N26"/>
  <c r="M26"/>
  <c r="E34"/>
  <c r="AA27"/>
  <c r="N34"/>
  <c r="AA28"/>
  <c r="AA26"/>
  <c r="R34"/>
  <c r="X34"/>
  <c r="U34"/>
  <c r="O34"/>
  <c r="H34"/>
  <c r="AA13"/>
  <c r="AA16"/>
  <c r="AA19"/>
  <c r="AA22"/>
  <c r="AA15"/>
  <c r="AA18"/>
  <c r="AA23"/>
  <c r="AA32"/>
  <c r="W34"/>
  <c r="AA33"/>
  <c r="AA30"/>
  <c r="G34"/>
  <c r="AA21"/>
  <c r="AA14"/>
  <c r="I34"/>
  <c r="J34"/>
  <c r="S34"/>
  <c r="AA12"/>
  <c r="AA17"/>
  <c r="AA20"/>
  <c r="AA24"/>
  <c r="AA29"/>
  <c r="AA31"/>
  <c r="V34"/>
  <c r="F34"/>
  <c r="AA11"/>
  <c r="T34"/>
  <c r="Q34"/>
  <c r="P34"/>
  <c r="K34"/>
  <c r="AA25"/>
  <c r="L34"/>
  <c r="M34"/>
  <c r="AA34"/>
  <c r="F35"/>
  <c r="F36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G36"/>
  <c r="H36"/>
  <c r="I36" s="1"/>
  <c r="J36" s="1"/>
  <c r="K36" s="1"/>
  <c r="L36" s="1"/>
  <c r="M36" s="1"/>
  <c r="N36" s="1"/>
  <c r="O36" s="1"/>
  <c r="P36" s="1"/>
  <c r="Q36" s="1"/>
  <c r="R36" s="1"/>
  <c r="S36" s="1"/>
  <c r="T36" s="1"/>
  <c r="U36" s="1"/>
  <c r="V36" s="1"/>
  <c r="W36" s="1"/>
  <c r="X36" s="1"/>
  <c r="Y36" s="1"/>
  <c r="Z36" s="1"/>
</calcChain>
</file>

<file path=xl/sharedStrings.xml><?xml version="1.0" encoding="utf-8"?>
<sst xmlns="http://schemas.openxmlformats.org/spreadsheetml/2006/main" count="287" uniqueCount="48">
  <si>
    <t>TOLEDO, OHIO</t>
  </si>
  <si>
    <t>COLLINS PARK WATER TREATMENT PLANT - 20 YEAR MASTER PLAN AND NEEDS ASSESSMENT</t>
  </si>
  <si>
    <t>Item</t>
  </si>
  <si>
    <t>Item Description</t>
  </si>
  <si>
    <t>Year</t>
  </si>
  <si>
    <t>Priority</t>
  </si>
  <si>
    <t>Project Duration
(years)</t>
  </si>
  <si>
    <t>Total Estimated Project Cost
(2011 dollars)</t>
  </si>
  <si>
    <t>TOTALS</t>
  </si>
  <si>
    <t>16 - 20</t>
  </si>
  <si>
    <t>11 - 15</t>
  </si>
  <si>
    <t>Annual Cost (in Millions)</t>
  </si>
  <si>
    <t>Cummulative Annual Cost (in Millions)</t>
  </si>
  <si>
    <t xml:space="preserve"> Floc/Sed and Filter Area Roof Immediate Structural Improvements</t>
  </si>
  <si>
    <t xml:space="preserve"> Chlorination System Improvements</t>
  </si>
  <si>
    <t xml:space="preserve"> New SCADA System</t>
  </si>
  <si>
    <t xml:space="preserve"> Flocculation/Sedimentation and Filter Addition</t>
  </si>
  <si>
    <t xml:space="preserve"> Administration Building Expansion/Improvements</t>
  </si>
  <si>
    <t xml:space="preserve"> Heatherdowns Pump Station Immediate Improvements</t>
  </si>
  <si>
    <t xml:space="preserve"> Low Service Pump Station Short-Term Improvements</t>
  </si>
  <si>
    <t xml:space="preserve"> General Water Treatment Plant HVAC Improvements</t>
  </si>
  <si>
    <t xml:space="preserve"> Lime/Soda Ash Storage and Feed System Rehabilitation and Improvements</t>
  </si>
  <si>
    <t xml:space="preserve"> High Service Pump Station Miscellaneous Improvements</t>
  </si>
  <si>
    <t xml:space="preserve"> Waste Washwater Facility Short-Term Improvements</t>
  </si>
  <si>
    <t xml:space="preserve"> Plant-Wide Power Improvements</t>
  </si>
  <si>
    <t xml:space="preserve"> Raw Water Intake Improvements</t>
  </si>
  <si>
    <t xml:space="preserve"> Residuals Handling and Dewatering Rehabilitation and Improvements</t>
  </si>
  <si>
    <t xml:space="preserve"> Miscellaneous Chemical Storage and Feed System Improvements</t>
  </si>
  <si>
    <t xml:space="preserve"> Filter and Pipe Gallery Short-Term Improvements</t>
  </si>
  <si>
    <t xml:space="preserve"> Flocculation/Sedimentation Basin and Clearwell Rehabilitation</t>
  </si>
  <si>
    <t xml:space="preserve"> Low Service Pump Station Mid-Term Improvements</t>
  </si>
  <si>
    <t xml:space="preserve"> Intermediate Architectural/Structural Repairs</t>
  </si>
  <si>
    <t xml:space="preserve"> Filter System Long-Term Improvements</t>
  </si>
  <si>
    <t xml:space="preserve"> Residuals Handling and Dewatering Facility Expansion</t>
  </si>
  <si>
    <t xml:space="preserve"> Pumping Equipment Improvements</t>
  </si>
  <si>
    <t xml:space="preserve"> Heatherdowns Pump Station Long-Term Improvements</t>
  </si>
  <si>
    <t>2023 - 2027</t>
  </si>
  <si>
    <t>2028 - 2032</t>
  </si>
  <si>
    <t>20-Year CIP Implementation Schedule</t>
  </si>
  <si>
    <t/>
  </si>
  <si>
    <t xml:space="preserve"> Filter and Pipe Gallery Short-Term Improvements (includes Backup Backwash Supply/Plant Water Loop project)</t>
  </si>
  <si>
    <t xml:space="preserve"> Administration Building Expansion/Improvements (includes Maintenance Shop/Stockroom project)</t>
  </si>
  <si>
    <t>20 YEAR MASTER PLAN SUBTOTALS</t>
  </si>
  <si>
    <t xml:space="preserve"> Low Service Pump Station  Improvements (includes LSPS Security Project)</t>
  </si>
  <si>
    <t>Alum Storage</t>
  </si>
  <si>
    <t>Total Estimated Project Cost
(2012 dollars)</t>
  </si>
  <si>
    <t>Flocculation/Sedimentation and Filter Addition Basin 7</t>
  </si>
  <si>
    <t xml:space="preserve"> Flocculation/Sedimentation and Filter Addition Basin 8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</si>
</sst>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sz val="9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6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7" fillId="0" borderId="0" xfId="0" applyFont="1"/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0" fontId="6" fillId="0" borderId="0" xfId="1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165" fontId="7" fillId="0" borderId="0" xfId="0" applyNumberFormat="1" applyFont="1"/>
    <xf numFmtId="164" fontId="7" fillId="0" borderId="1" xfId="0" applyNumberFormat="1" applyFont="1" applyBorder="1"/>
    <xf numFmtId="164" fontId="7" fillId="0" borderId="0" xfId="0" applyNumberFormat="1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 wrapText="1"/>
    </xf>
    <xf numFmtId="0" fontId="8" fillId="0" borderId="0" xfId="0" applyFont="1"/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6" fontId="10" fillId="0" borderId="7" xfId="0" quotePrefix="1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64" fontId="11" fillId="0" borderId="10" xfId="0" applyNumberFormat="1" applyFont="1" applyBorder="1" applyAlignment="1">
      <alignment vertical="center" wrapText="1"/>
    </xf>
    <xf numFmtId="164" fontId="11" fillId="0" borderId="11" xfId="0" applyNumberFormat="1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164" fontId="11" fillId="2" borderId="11" xfId="0" applyNumberFormat="1" applyFont="1" applyFill="1" applyBorder="1" applyAlignment="1">
      <alignment vertical="center"/>
    </xf>
    <xf numFmtId="164" fontId="11" fillId="2" borderId="18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164" fontId="10" fillId="0" borderId="22" xfId="0" applyNumberFormat="1" applyFont="1" applyBorder="1" applyAlignment="1">
      <alignment vertical="center" wrapText="1"/>
    </xf>
    <xf numFmtId="0" fontId="2" fillId="0" borderId="24" xfId="1" applyFont="1" applyBorder="1"/>
    <xf numFmtId="0" fontId="2" fillId="0" borderId="25" xfId="1" applyFont="1" applyBorder="1"/>
    <xf numFmtId="0" fontId="6" fillId="0" borderId="26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0" xfId="1" applyFont="1" applyBorder="1"/>
    <xf numFmtId="0" fontId="3" fillId="0" borderId="27" xfId="1" applyFont="1" applyBorder="1"/>
    <xf numFmtId="0" fontId="6" fillId="0" borderId="0" xfId="1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0" fillId="0" borderId="19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2" fillId="0" borderId="23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27" xfId="1" applyFont="1" applyBorder="1" applyAlignment="1">
      <alignment horizontal="center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9" fillId="0" borderId="26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27" xfId="1" applyFont="1" applyBorder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64" fontId="10" fillId="3" borderId="16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4" fontId="10" fillId="3" borderId="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1</xdr:col>
      <xdr:colOff>819150</xdr:colOff>
      <xdr:row>2</xdr:row>
      <xdr:rowOff>85725</xdr:rowOff>
    </xdr:to>
    <xdr:pic>
      <xdr:nvPicPr>
        <xdr:cNvPr id="2049" name="Picture 5" descr="logo footer.bmp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47625"/>
          <a:ext cx="13716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3"/>
  <sheetViews>
    <sheetView view="pageBreakPreview" zoomScale="80" zoomScaleNormal="90" zoomScaleSheetLayoutView="80" workbookViewId="0">
      <pane xSplit="5" ySplit="10" topLeftCell="F11" activePane="bottomRight" state="frozen"/>
      <selection pane="topRight" activeCell="D1" sqref="D1"/>
      <selection pane="bottomLeft" activeCell="A11" sqref="A11"/>
      <selection pane="bottomRight" activeCell="H24" sqref="H24"/>
    </sheetView>
  </sheetViews>
  <sheetFormatPr defaultRowHeight="15"/>
  <cols>
    <col min="1" max="1" width="9.28515625" style="9" customWidth="1"/>
    <col min="2" max="2" width="76.7109375" style="9" bestFit="1" customWidth="1"/>
    <col min="3" max="3" width="7.7109375" style="9" bestFit="1" customWidth="1"/>
    <col min="4" max="4" width="13.42578125" style="14" bestFit="1" customWidth="1"/>
    <col min="5" max="5" width="16" style="10" customWidth="1"/>
    <col min="6" max="26" width="12" style="5" customWidth="1"/>
    <col min="27" max="27" width="13" style="5" bestFit="1" customWidth="1"/>
    <col min="28" max="16384" width="9.140625" style="5"/>
  </cols>
  <sheetData>
    <row r="1" spans="1:27" s="1" customFormat="1" ht="13.5" customHeight="1">
      <c r="A1" s="60"/>
      <c r="B1" s="60"/>
      <c r="C1" s="60"/>
      <c r="D1" s="60"/>
      <c r="E1" s="60"/>
    </row>
    <row r="2" spans="1:27" s="3" customFormat="1" ht="12.75">
      <c r="A2" s="61"/>
      <c r="B2" s="61"/>
      <c r="C2" s="61"/>
      <c r="D2" s="61"/>
      <c r="E2" s="61"/>
    </row>
    <row r="3" spans="1:27" s="4" customFormat="1" ht="14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7" s="4" customFormat="1" ht="14.25">
      <c r="A4" s="61" t="s">
        <v>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7" s="4" customFormat="1" ht="14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7" s="2" customFormat="1" ht="12.75">
      <c r="A6" s="56" t="s">
        <v>38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7" s="2" customFormat="1" ht="12.75">
      <c r="A7" s="11"/>
      <c r="B7" s="11"/>
      <c r="C7" s="11"/>
      <c r="D7" s="11"/>
      <c r="E7" s="11"/>
    </row>
    <row r="8" spans="1:27" s="2" customFormat="1">
      <c r="A8" s="57" t="s">
        <v>2</v>
      </c>
      <c r="B8" s="57" t="s">
        <v>3</v>
      </c>
      <c r="C8" s="57" t="s">
        <v>5</v>
      </c>
      <c r="D8" s="57" t="s">
        <v>6</v>
      </c>
      <c r="E8" s="59" t="s">
        <v>7</v>
      </c>
      <c r="F8" s="58" t="s">
        <v>4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7">
      <c r="A9" s="57"/>
      <c r="B9" s="57"/>
      <c r="C9" s="57"/>
      <c r="D9" s="57"/>
      <c r="E9" s="59"/>
      <c r="F9" s="12">
        <v>2012</v>
      </c>
      <c r="G9" s="12">
        <v>2013</v>
      </c>
      <c r="H9" s="12">
        <v>2014</v>
      </c>
      <c r="I9" s="12">
        <v>2015</v>
      </c>
      <c r="J9" s="12">
        <v>2016</v>
      </c>
      <c r="K9" s="12">
        <v>2017</v>
      </c>
      <c r="L9" s="12">
        <v>2018</v>
      </c>
      <c r="M9" s="12">
        <v>2019</v>
      </c>
      <c r="N9" s="12">
        <v>2020</v>
      </c>
      <c r="O9" s="12">
        <v>2021</v>
      </c>
      <c r="P9" s="12">
        <v>2022</v>
      </c>
      <c r="Q9" s="12">
        <v>2023</v>
      </c>
      <c r="R9" s="12">
        <v>2024</v>
      </c>
      <c r="S9" s="12">
        <v>2025</v>
      </c>
      <c r="T9" s="12">
        <v>2026</v>
      </c>
      <c r="U9" s="12">
        <v>2027</v>
      </c>
      <c r="V9" s="12">
        <v>2028</v>
      </c>
      <c r="W9" s="12">
        <v>2029</v>
      </c>
      <c r="X9" s="12">
        <v>2030</v>
      </c>
      <c r="Y9" s="12">
        <v>2031</v>
      </c>
      <c r="Z9" s="12">
        <v>2032</v>
      </c>
    </row>
    <row r="10" spans="1:27" s="6" customFormat="1">
      <c r="A10" s="57"/>
      <c r="B10" s="57"/>
      <c r="C10" s="57"/>
      <c r="D10" s="57"/>
      <c r="E10" s="59"/>
      <c r="F10" s="12">
        <v>0</v>
      </c>
      <c r="G10" s="12">
        <v>1</v>
      </c>
      <c r="H10" s="12">
        <v>2</v>
      </c>
      <c r="I10" s="12">
        <v>3</v>
      </c>
      <c r="J10" s="12">
        <v>4</v>
      </c>
      <c r="K10" s="12">
        <v>5</v>
      </c>
      <c r="L10" s="12">
        <v>6</v>
      </c>
      <c r="M10" s="12">
        <v>7</v>
      </c>
      <c r="N10" s="12">
        <v>8</v>
      </c>
      <c r="O10" s="12">
        <v>9</v>
      </c>
      <c r="P10" s="12">
        <v>10</v>
      </c>
      <c r="Q10" s="12">
        <v>11</v>
      </c>
      <c r="R10" s="12">
        <v>12</v>
      </c>
      <c r="S10" s="12">
        <v>13</v>
      </c>
      <c r="T10" s="12">
        <v>14</v>
      </c>
      <c r="U10" s="12">
        <v>15</v>
      </c>
      <c r="V10" s="12">
        <v>16</v>
      </c>
      <c r="W10" s="12">
        <v>17</v>
      </c>
      <c r="X10" s="12">
        <v>18</v>
      </c>
      <c r="Y10" s="12">
        <v>19</v>
      </c>
      <c r="Z10" s="12">
        <v>20</v>
      </c>
    </row>
    <row r="11" spans="1:27">
      <c r="A11" s="13">
        <v>1</v>
      </c>
      <c r="B11" s="7" t="s">
        <v>13</v>
      </c>
      <c r="C11" s="13">
        <v>1</v>
      </c>
      <c r="D11" s="13">
        <v>2</v>
      </c>
      <c r="E11" s="8">
        <v>4950000</v>
      </c>
      <c r="F11" s="17" t="e">
        <f>$E11*#REF!/100</f>
        <v>#REF!</v>
      </c>
      <c r="G11" s="17" t="e">
        <f>$E11*#REF!/100</f>
        <v>#REF!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8" t="e">
        <f>SUM(F11:Z11)</f>
        <v>#REF!</v>
      </c>
    </row>
    <row r="12" spans="1:27">
      <c r="A12" s="13">
        <v>2</v>
      </c>
      <c r="B12" s="7" t="s">
        <v>14</v>
      </c>
      <c r="C12" s="13">
        <v>1</v>
      </c>
      <c r="D12" s="13">
        <v>3</v>
      </c>
      <c r="E12" s="8">
        <v>5827000</v>
      </c>
      <c r="F12" s="17" t="e">
        <f>$E12*#REF!/100</f>
        <v>#REF!</v>
      </c>
      <c r="G12" s="17" t="e">
        <f>$E12*#REF!/100</f>
        <v>#REF!</v>
      </c>
      <c r="H12" s="17" t="e">
        <f>$E12*#REF!/100</f>
        <v>#REF!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8" t="e">
        <f t="shared" ref="AA12:AA34" si="0">SUM(F12:Z12)</f>
        <v>#REF!</v>
      </c>
    </row>
    <row r="13" spans="1:27">
      <c r="A13" s="13">
        <v>3</v>
      </c>
      <c r="B13" s="7" t="s">
        <v>15</v>
      </c>
      <c r="C13" s="13">
        <v>1</v>
      </c>
      <c r="D13" s="13">
        <v>2</v>
      </c>
      <c r="E13" s="8">
        <v>8308000</v>
      </c>
      <c r="F13" s="17" t="e">
        <f>$E13*#REF!/100</f>
        <v>#REF!</v>
      </c>
      <c r="G13" s="17" t="e">
        <f>$E13*#REF!/100</f>
        <v>#REF!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8" t="e">
        <f t="shared" si="0"/>
        <v>#REF!</v>
      </c>
    </row>
    <row r="14" spans="1:27">
      <c r="A14" s="13">
        <v>4</v>
      </c>
      <c r="B14" s="7" t="s">
        <v>16</v>
      </c>
      <c r="C14" s="13">
        <v>1</v>
      </c>
      <c r="D14" s="13">
        <v>6</v>
      </c>
      <c r="E14" s="8">
        <v>96600000</v>
      </c>
      <c r="F14" s="22"/>
      <c r="G14" s="17" t="e">
        <f>$E14*#REF!/100</f>
        <v>#REF!</v>
      </c>
      <c r="H14" s="17" t="e">
        <f>$E14*#REF!/100</f>
        <v>#REF!</v>
      </c>
      <c r="I14" s="17" t="e">
        <f>$E14*#REF!/100</f>
        <v>#REF!</v>
      </c>
      <c r="J14" s="17" t="e">
        <f>$E14*#REF!/100</f>
        <v>#REF!</v>
      </c>
      <c r="K14" s="17" t="e">
        <f>$E14*#REF!/100</f>
        <v>#REF!</v>
      </c>
      <c r="L14" s="17" t="e">
        <f>$E14*#REF!/100</f>
        <v>#REF!</v>
      </c>
      <c r="M14" s="22"/>
      <c r="N14" s="17"/>
      <c r="O14" s="17"/>
      <c r="P14" s="17"/>
      <c r="Q14" s="17"/>
      <c r="R14" s="17"/>
      <c r="S14" s="22"/>
      <c r="T14" s="17"/>
      <c r="U14" s="17"/>
      <c r="V14" s="17"/>
      <c r="W14" s="17"/>
      <c r="X14" s="17"/>
      <c r="Y14" s="17"/>
      <c r="Z14" s="17"/>
      <c r="AA14" s="18" t="e">
        <f t="shared" si="0"/>
        <v>#REF!</v>
      </c>
    </row>
    <row r="15" spans="1:27">
      <c r="A15" s="13">
        <v>5</v>
      </c>
      <c r="B15" s="7" t="s">
        <v>17</v>
      </c>
      <c r="C15" s="13">
        <v>1</v>
      </c>
      <c r="D15" s="13">
        <v>3</v>
      </c>
      <c r="E15" s="8">
        <v>1854000</v>
      </c>
      <c r="F15" s="22"/>
      <c r="G15" s="17" t="e">
        <f>$E15*#REF!/100</f>
        <v>#REF!</v>
      </c>
      <c r="H15" s="17" t="e">
        <f>$E15*#REF!/100</f>
        <v>#REF!</v>
      </c>
      <c r="I15" s="17" t="e">
        <f>$E15*#REF!/100</f>
        <v>#REF!</v>
      </c>
      <c r="J15" s="17"/>
      <c r="K15" s="17"/>
      <c r="L15" s="22"/>
      <c r="M15" s="22"/>
      <c r="N15" s="22"/>
      <c r="O15" s="17"/>
      <c r="P15" s="17"/>
      <c r="Q15" s="17"/>
      <c r="R15" s="17"/>
      <c r="S15" s="22"/>
      <c r="T15" s="17"/>
      <c r="U15" s="17"/>
      <c r="V15" s="17"/>
      <c r="W15" s="17"/>
      <c r="X15" s="17"/>
      <c r="Y15" s="17"/>
      <c r="Z15" s="17"/>
      <c r="AA15" s="18" t="e">
        <f t="shared" si="0"/>
        <v>#REF!</v>
      </c>
    </row>
    <row r="16" spans="1:27">
      <c r="A16" s="13">
        <v>6</v>
      </c>
      <c r="B16" s="7" t="s">
        <v>18</v>
      </c>
      <c r="C16" s="13">
        <v>2</v>
      </c>
      <c r="D16" s="13">
        <v>3</v>
      </c>
      <c r="E16" s="8">
        <v>2552000</v>
      </c>
      <c r="F16" s="22"/>
      <c r="G16" s="22"/>
      <c r="H16" s="17" t="e">
        <f>$E16*#REF!/100</f>
        <v>#REF!</v>
      </c>
      <c r="I16" s="17" t="e">
        <f>$E16*#REF!/100</f>
        <v>#REF!</v>
      </c>
      <c r="J16" s="17" t="e">
        <f>$E16*#REF!/100</f>
        <v>#REF!</v>
      </c>
      <c r="K16" s="17"/>
      <c r="L16" s="22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8" t="e">
        <f t="shared" si="0"/>
        <v>#REF!</v>
      </c>
    </row>
    <row r="17" spans="1:27">
      <c r="A17" s="13">
        <v>7</v>
      </c>
      <c r="B17" s="7" t="s">
        <v>19</v>
      </c>
      <c r="C17" s="13">
        <v>2</v>
      </c>
      <c r="D17" s="13">
        <v>3</v>
      </c>
      <c r="E17" s="8">
        <v>17094000</v>
      </c>
      <c r="F17" s="22"/>
      <c r="G17" s="22"/>
      <c r="H17" s="22"/>
      <c r="I17" s="17" t="e">
        <f>$E17*#REF!/100</f>
        <v>#REF!</v>
      </c>
      <c r="J17" s="17" t="e">
        <f>$E17*#REF!/100</f>
        <v>#REF!</v>
      </c>
      <c r="K17" s="17" t="e">
        <f>$E17*#REF!/100</f>
        <v>#REF!</v>
      </c>
      <c r="L17" s="22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8" t="e">
        <f t="shared" si="0"/>
        <v>#REF!</v>
      </c>
    </row>
    <row r="18" spans="1:27">
      <c r="A18" s="13">
        <v>8</v>
      </c>
      <c r="B18" s="7" t="s">
        <v>20</v>
      </c>
      <c r="C18" s="13">
        <v>2</v>
      </c>
      <c r="D18" s="13">
        <v>2</v>
      </c>
      <c r="E18" s="8">
        <v>1869000</v>
      </c>
      <c r="F18" s="22"/>
      <c r="G18" s="22"/>
      <c r="H18" s="22"/>
      <c r="I18" s="22"/>
      <c r="J18" s="17" t="e">
        <f>$E18*#REF!/100</f>
        <v>#REF!</v>
      </c>
      <c r="K18" s="17" t="e">
        <f>$E18*#REF!/100</f>
        <v>#REF!</v>
      </c>
      <c r="L18" s="22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8" t="e">
        <f t="shared" si="0"/>
        <v>#REF!</v>
      </c>
    </row>
    <row r="19" spans="1:27">
      <c r="A19" s="13">
        <v>9</v>
      </c>
      <c r="B19" s="7" t="s">
        <v>21</v>
      </c>
      <c r="C19" s="13">
        <v>2</v>
      </c>
      <c r="D19" s="13">
        <v>3</v>
      </c>
      <c r="E19" s="8">
        <v>3344000</v>
      </c>
      <c r="F19" s="22"/>
      <c r="G19" s="22"/>
      <c r="H19" s="22"/>
      <c r="I19" s="22"/>
      <c r="J19" s="17" t="e">
        <f>$E19*#REF!/100</f>
        <v>#REF!</v>
      </c>
      <c r="K19" s="17" t="e">
        <f>$E19*#REF!/100</f>
        <v>#REF!</v>
      </c>
      <c r="L19" s="17" t="e">
        <f>$E19*#REF!/100</f>
        <v>#REF!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8" t="e">
        <f t="shared" si="0"/>
        <v>#REF!</v>
      </c>
    </row>
    <row r="20" spans="1:27">
      <c r="A20" s="13">
        <v>10</v>
      </c>
      <c r="B20" s="7" t="s">
        <v>22</v>
      </c>
      <c r="C20" s="13">
        <v>2</v>
      </c>
      <c r="D20" s="13">
        <v>3</v>
      </c>
      <c r="E20" s="8">
        <v>4470000</v>
      </c>
      <c r="F20" s="22"/>
      <c r="G20" s="22"/>
      <c r="H20" s="22"/>
      <c r="I20" s="22"/>
      <c r="J20" s="17" t="e">
        <f>$E20*#REF!/100</f>
        <v>#REF!</v>
      </c>
      <c r="K20" s="17" t="e">
        <f>$E20*#REF!/100</f>
        <v>#REF!</v>
      </c>
      <c r="L20" s="17" t="e">
        <f>$E20*#REF!/100</f>
        <v>#REF!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8" t="e">
        <f t="shared" si="0"/>
        <v>#REF!</v>
      </c>
    </row>
    <row r="21" spans="1:27">
      <c r="A21" s="13">
        <v>11</v>
      </c>
      <c r="B21" s="7" t="s">
        <v>23</v>
      </c>
      <c r="C21" s="13">
        <v>2</v>
      </c>
      <c r="D21" s="13">
        <v>2</v>
      </c>
      <c r="E21" s="8">
        <v>2132000</v>
      </c>
      <c r="F21" s="22"/>
      <c r="G21" s="22"/>
      <c r="H21" s="22"/>
      <c r="I21" s="22"/>
      <c r="J21" s="17" t="e">
        <f>$E21*#REF!/100</f>
        <v>#REF!</v>
      </c>
      <c r="K21" s="17" t="e">
        <f>$E21*#REF!/100</f>
        <v>#REF!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8" t="e">
        <f t="shared" si="0"/>
        <v>#REF!</v>
      </c>
    </row>
    <row r="22" spans="1:27">
      <c r="A22" s="13">
        <v>12</v>
      </c>
      <c r="B22" s="7" t="s">
        <v>24</v>
      </c>
      <c r="C22" s="13">
        <v>2</v>
      </c>
      <c r="D22" s="13">
        <v>3</v>
      </c>
      <c r="E22" s="8">
        <v>4245000</v>
      </c>
      <c r="F22" s="22"/>
      <c r="G22" s="22"/>
      <c r="H22" s="22"/>
      <c r="I22" s="22"/>
      <c r="K22" s="17" t="e">
        <f>$E22*#REF!/100</f>
        <v>#REF!</v>
      </c>
      <c r="L22" s="17" t="e">
        <f>$E22*#REF!/100</f>
        <v>#REF!</v>
      </c>
      <c r="M22" s="17" t="e">
        <f>$E22*#REF!/100</f>
        <v>#REF!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8" t="e">
        <f t="shared" si="0"/>
        <v>#REF!</v>
      </c>
    </row>
    <row r="23" spans="1:27">
      <c r="A23" s="13">
        <v>13</v>
      </c>
      <c r="B23" s="7" t="s">
        <v>25</v>
      </c>
      <c r="C23" s="13">
        <v>2</v>
      </c>
      <c r="D23" s="13">
        <v>2</v>
      </c>
      <c r="E23" s="8">
        <v>1775000</v>
      </c>
      <c r="F23" s="22"/>
      <c r="G23" s="22"/>
      <c r="H23" s="22"/>
      <c r="I23" s="22"/>
      <c r="J23" s="22"/>
      <c r="K23" s="17" t="e">
        <f>$E23*#REF!/100</f>
        <v>#REF!</v>
      </c>
      <c r="L23" s="17" t="e">
        <f>$E23*#REF!/100</f>
        <v>#REF!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8" t="e">
        <f t="shared" si="0"/>
        <v>#REF!</v>
      </c>
    </row>
    <row r="24" spans="1:27">
      <c r="A24" s="13">
        <v>14</v>
      </c>
      <c r="B24" s="7" t="s">
        <v>26</v>
      </c>
      <c r="C24" s="13">
        <v>2</v>
      </c>
      <c r="D24" s="13">
        <v>3</v>
      </c>
      <c r="E24" s="8">
        <v>9965000</v>
      </c>
      <c r="F24" s="22"/>
      <c r="G24" s="22"/>
      <c r="H24" s="22"/>
      <c r="I24" s="22"/>
      <c r="J24" s="22"/>
      <c r="K24" s="17" t="e">
        <f>$E24*#REF!/100</f>
        <v>#REF!</v>
      </c>
      <c r="L24" s="17" t="e">
        <f>$E24*#REF!/100</f>
        <v>#REF!</v>
      </c>
      <c r="M24" s="17" t="e">
        <f>$E24*#REF!/100</f>
        <v>#REF!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8" t="e">
        <f t="shared" si="0"/>
        <v>#REF!</v>
      </c>
    </row>
    <row r="25" spans="1:27">
      <c r="A25" s="13">
        <v>15</v>
      </c>
      <c r="B25" s="7" t="s">
        <v>27</v>
      </c>
      <c r="C25" s="13">
        <v>2</v>
      </c>
      <c r="D25" s="13">
        <v>3</v>
      </c>
      <c r="E25" s="8">
        <v>4540000</v>
      </c>
      <c r="F25" s="22"/>
      <c r="G25" s="22"/>
      <c r="H25" s="22"/>
      <c r="I25" s="22"/>
      <c r="J25" s="22"/>
      <c r="K25" s="17" t="e">
        <f>$E25*#REF!/100</f>
        <v>#REF!</v>
      </c>
      <c r="L25" s="17" t="e">
        <f>$E25*#REF!/100</f>
        <v>#REF!</v>
      </c>
      <c r="M25" s="17" t="e">
        <f>$E25*#REF!/100</f>
        <v>#REF!</v>
      </c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8" t="e">
        <f t="shared" si="0"/>
        <v>#REF!</v>
      </c>
    </row>
    <row r="26" spans="1:27">
      <c r="A26" s="13">
        <v>16</v>
      </c>
      <c r="B26" s="21" t="s">
        <v>28</v>
      </c>
      <c r="C26" s="13">
        <v>3</v>
      </c>
      <c r="D26" s="13">
        <v>5</v>
      </c>
      <c r="E26" s="8">
        <v>32973000</v>
      </c>
      <c r="F26" s="22"/>
      <c r="G26" s="22"/>
      <c r="H26" s="22"/>
      <c r="I26" s="22"/>
      <c r="J26" s="22"/>
      <c r="K26" s="22"/>
      <c r="L26" s="22"/>
      <c r="M26" s="17">
        <f>$E26*0.15</f>
        <v>4945950</v>
      </c>
      <c r="N26" s="17">
        <f>$E26*(1-0.15)/4</f>
        <v>7006762.5</v>
      </c>
      <c r="O26" s="17">
        <f>$E26*(1-0.15)/4</f>
        <v>7006762.5</v>
      </c>
      <c r="P26" s="17">
        <f>$E26*(1-0.15)/4</f>
        <v>7006762.5</v>
      </c>
      <c r="Q26" s="17">
        <f>$E26*(1-0.15)/4</f>
        <v>7006762.5</v>
      </c>
      <c r="R26" s="17"/>
      <c r="S26" s="17"/>
      <c r="T26" s="17"/>
      <c r="U26" s="17"/>
      <c r="V26" s="17"/>
      <c r="W26" s="17"/>
      <c r="X26" s="17"/>
      <c r="Y26" s="17"/>
      <c r="Z26" s="17"/>
      <c r="AA26" s="18">
        <f t="shared" si="0"/>
        <v>32973000</v>
      </c>
    </row>
    <row r="27" spans="1:27">
      <c r="A27" s="13">
        <v>17</v>
      </c>
      <c r="B27" s="7" t="s">
        <v>29</v>
      </c>
      <c r="C27" s="13">
        <v>3</v>
      </c>
      <c r="D27" s="13">
        <v>7</v>
      </c>
      <c r="E27" s="8">
        <v>14321000</v>
      </c>
      <c r="F27" s="22"/>
      <c r="G27" s="22"/>
      <c r="H27" s="22"/>
      <c r="I27" s="22"/>
      <c r="J27" s="22"/>
      <c r="K27" s="22"/>
      <c r="L27" s="22"/>
      <c r="M27" s="17">
        <f>$E27*0.15</f>
        <v>2148150</v>
      </c>
      <c r="N27" s="17">
        <f t="shared" ref="N27:S27" si="1">$E27*(1-0.15)/6</f>
        <v>2028808.3333333333</v>
      </c>
      <c r="O27" s="17">
        <f t="shared" si="1"/>
        <v>2028808.3333333333</v>
      </c>
      <c r="P27" s="17">
        <f t="shared" si="1"/>
        <v>2028808.3333333333</v>
      </c>
      <c r="Q27" s="17">
        <f t="shared" si="1"/>
        <v>2028808.3333333333</v>
      </c>
      <c r="R27" s="17">
        <f t="shared" si="1"/>
        <v>2028808.3333333333</v>
      </c>
      <c r="S27" s="17">
        <f t="shared" si="1"/>
        <v>2028808.3333333333</v>
      </c>
      <c r="T27" s="17"/>
      <c r="U27" s="17"/>
      <c r="V27" s="17"/>
      <c r="W27" s="17"/>
      <c r="X27" s="17"/>
      <c r="Y27" s="17"/>
      <c r="Z27" s="17"/>
      <c r="AA27" s="18">
        <f t="shared" si="0"/>
        <v>14321000</v>
      </c>
    </row>
    <row r="28" spans="1:27">
      <c r="A28" s="13">
        <v>18</v>
      </c>
      <c r="B28" s="7" t="s">
        <v>30</v>
      </c>
      <c r="C28" s="13">
        <v>3</v>
      </c>
      <c r="D28" s="13">
        <v>1</v>
      </c>
      <c r="E28" s="8">
        <v>2289000</v>
      </c>
      <c r="F28" s="22"/>
      <c r="G28" s="22"/>
      <c r="H28" s="22"/>
      <c r="I28" s="17"/>
      <c r="J28" s="17"/>
      <c r="K28" s="17"/>
      <c r="L28" s="22"/>
      <c r="M28" s="22"/>
      <c r="N28" s="17" t="e">
        <f>$E28*#REF!/100</f>
        <v>#REF!</v>
      </c>
      <c r="O28" s="22"/>
      <c r="P28" s="22"/>
      <c r="Q28" s="22"/>
      <c r="R28" s="17"/>
      <c r="S28" s="22"/>
      <c r="T28" s="17"/>
      <c r="U28" s="17"/>
      <c r="V28" s="17"/>
      <c r="W28" s="17"/>
      <c r="X28" s="17"/>
      <c r="Y28" s="17"/>
      <c r="Z28" s="17"/>
      <c r="AA28" s="18" t="e">
        <f t="shared" si="0"/>
        <v>#REF!</v>
      </c>
    </row>
    <row r="29" spans="1:27">
      <c r="A29" s="13">
        <v>19</v>
      </c>
      <c r="B29" s="7" t="s">
        <v>31</v>
      </c>
      <c r="C29" s="13">
        <v>3</v>
      </c>
      <c r="D29" s="13">
        <v>3</v>
      </c>
      <c r="E29" s="8">
        <v>2638000</v>
      </c>
      <c r="F29" s="22"/>
      <c r="G29" s="22"/>
      <c r="H29" s="22"/>
      <c r="I29" s="17"/>
      <c r="J29" s="17"/>
      <c r="K29" s="17"/>
      <c r="L29" s="22"/>
      <c r="M29" s="22"/>
      <c r="O29" s="17" t="e">
        <f>$E29*#REF!/100</f>
        <v>#REF!</v>
      </c>
      <c r="P29" s="17" t="e">
        <f>$E29*#REF!/100</f>
        <v>#REF!</v>
      </c>
      <c r="Q29" s="17" t="e">
        <f>$E29*#REF!/100</f>
        <v>#REF!</v>
      </c>
      <c r="S29" s="22"/>
      <c r="T29" s="17"/>
      <c r="U29" s="17"/>
      <c r="V29" s="17"/>
      <c r="W29" s="17"/>
      <c r="X29" s="17"/>
      <c r="Y29" s="17"/>
      <c r="Z29" s="17"/>
      <c r="AA29" s="18" t="e">
        <f t="shared" si="0"/>
        <v>#REF!</v>
      </c>
    </row>
    <row r="30" spans="1:27">
      <c r="A30" s="13">
        <v>20</v>
      </c>
      <c r="B30" s="7" t="s">
        <v>32</v>
      </c>
      <c r="C30" s="13">
        <v>4</v>
      </c>
      <c r="D30" s="13">
        <v>4</v>
      </c>
      <c r="E30" s="8">
        <v>187000</v>
      </c>
      <c r="F30" s="22"/>
      <c r="G30" s="22"/>
      <c r="H30" s="22"/>
      <c r="I30" s="22"/>
      <c r="J30" s="17"/>
      <c r="K30" s="17"/>
      <c r="L30" s="17"/>
      <c r="M30" s="22"/>
      <c r="N30" s="17"/>
      <c r="O30" s="17"/>
      <c r="P30" s="22"/>
      <c r="Q30" s="17" t="e">
        <f>$E30*#REF!/100</f>
        <v>#REF!</v>
      </c>
      <c r="R30" s="17" t="e">
        <f>$E30*#REF!/100</f>
        <v>#REF!</v>
      </c>
      <c r="S30" s="17" t="e">
        <f>$E30*#REF!/100</f>
        <v>#REF!</v>
      </c>
      <c r="T30" s="17" t="e">
        <f>$E30*#REF!/100</f>
        <v>#REF!</v>
      </c>
      <c r="V30" s="17"/>
      <c r="W30" s="17"/>
      <c r="X30" s="17"/>
      <c r="Y30" s="17"/>
      <c r="Z30" s="17"/>
      <c r="AA30" s="18" t="e">
        <f t="shared" si="0"/>
        <v>#REF!</v>
      </c>
    </row>
    <row r="31" spans="1:27">
      <c r="A31" s="13">
        <v>21</v>
      </c>
      <c r="B31" s="7" t="s">
        <v>33</v>
      </c>
      <c r="C31" s="13">
        <v>4</v>
      </c>
      <c r="D31" s="13">
        <v>3</v>
      </c>
      <c r="E31" s="8">
        <v>10577000</v>
      </c>
      <c r="F31" s="22"/>
      <c r="G31" s="22"/>
      <c r="H31" s="22"/>
      <c r="I31" s="22"/>
      <c r="J31" s="17"/>
      <c r="K31" s="17"/>
      <c r="L31" s="17"/>
      <c r="M31" s="17"/>
      <c r="N31" s="17"/>
      <c r="O31" s="17"/>
      <c r="P31" s="22"/>
      <c r="Q31" s="22"/>
      <c r="S31" s="17" t="e">
        <f>$E31*#REF!/100</f>
        <v>#REF!</v>
      </c>
      <c r="T31" s="17" t="e">
        <f>$E31*#REF!/100</f>
        <v>#REF!</v>
      </c>
      <c r="U31" s="17" t="e">
        <f>$E31*#REF!/100</f>
        <v>#REF!</v>
      </c>
      <c r="W31" s="17"/>
      <c r="X31" s="17"/>
      <c r="Y31" s="17"/>
      <c r="Z31" s="17"/>
      <c r="AA31" s="18" t="e">
        <f t="shared" si="0"/>
        <v>#REF!</v>
      </c>
    </row>
    <row r="32" spans="1:27">
      <c r="A32" s="13">
        <v>22</v>
      </c>
      <c r="B32" s="7" t="s">
        <v>34</v>
      </c>
      <c r="C32" s="13">
        <v>4</v>
      </c>
      <c r="D32" s="13">
        <v>2</v>
      </c>
      <c r="E32" s="8">
        <v>8105000</v>
      </c>
      <c r="F32" s="22"/>
      <c r="G32" s="22"/>
      <c r="H32" s="22"/>
      <c r="I32" s="22"/>
      <c r="J32" s="17"/>
      <c r="K32" s="17"/>
      <c r="L32" s="17"/>
      <c r="M32" s="17"/>
      <c r="N32" s="17"/>
      <c r="O32" s="17"/>
      <c r="P32" s="17"/>
      <c r="Q32" s="22"/>
      <c r="R32" s="22"/>
      <c r="S32" s="22"/>
      <c r="T32" s="22"/>
      <c r="U32" s="17" t="e">
        <f>$E32*#REF!/100</f>
        <v>#REF!</v>
      </c>
      <c r="V32" s="17" t="e">
        <f>$E32*#REF!/100</f>
        <v>#REF!</v>
      </c>
      <c r="W32" s="17"/>
      <c r="X32" s="17"/>
      <c r="Y32" s="17"/>
      <c r="Z32" s="17"/>
      <c r="AA32" s="18" t="e">
        <f t="shared" si="0"/>
        <v>#REF!</v>
      </c>
    </row>
    <row r="33" spans="1:27">
      <c r="A33" s="13">
        <v>23</v>
      </c>
      <c r="B33" s="7" t="s">
        <v>35</v>
      </c>
      <c r="C33" s="13">
        <v>5</v>
      </c>
      <c r="D33" s="13">
        <v>2</v>
      </c>
      <c r="E33" s="8">
        <v>2978000</v>
      </c>
      <c r="F33" s="22"/>
      <c r="G33" s="22"/>
      <c r="H33" s="22"/>
      <c r="I33" s="22"/>
      <c r="J33" s="17"/>
      <c r="K33" s="17"/>
      <c r="L33" s="17"/>
      <c r="M33" s="17"/>
      <c r="N33" s="17"/>
      <c r="O33" s="17"/>
      <c r="P33" s="17"/>
      <c r="Q33" s="22"/>
      <c r="R33" s="22"/>
      <c r="S33" s="17"/>
      <c r="T33" s="17"/>
      <c r="U33" s="17"/>
      <c r="V33" s="22"/>
      <c r="W33" s="17" t="e">
        <f>$E33*#REF!/100</f>
        <v>#REF!</v>
      </c>
      <c r="X33" s="17" t="e">
        <f>$E33*#REF!/100</f>
        <v>#REF!</v>
      </c>
      <c r="Y33" s="17"/>
      <c r="Z33" s="17"/>
      <c r="AA33" s="18" t="e">
        <f t="shared" si="0"/>
        <v>#REF!</v>
      </c>
    </row>
    <row r="34" spans="1:27" s="26" customFormat="1">
      <c r="A34" s="23"/>
      <c r="B34" s="24"/>
      <c r="C34" s="24"/>
      <c r="D34" s="15" t="s">
        <v>8</v>
      </c>
      <c r="E34" s="25">
        <f>SUM(E11:E33)</f>
        <v>243593000</v>
      </c>
      <c r="F34" s="25" t="e">
        <f>SUM(F11:F33)</f>
        <v>#REF!</v>
      </c>
      <c r="G34" s="25" t="e">
        <f t="shared" ref="G34:Z34" si="2">SUM(G11:G33)</f>
        <v>#REF!</v>
      </c>
      <c r="H34" s="25" t="e">
        <f t="shared" si="2"/>
        <v>#REF!</v>
      </c>
      <c r="I34" s="25" t="e">
        <f t="shared" si="2"/>
        <v>#REF!</v>
      </c>
      <c r="J34" s="25" t="e">
        <f t="shared" si="2"/>
        <v>#REF!</v>
      </c>
      <c r="K34" s="25" t="e">
        <f t="shared" si="2"/>
        <v>#REF!</v>
      </c>
      <c r="L34" s="25" t="e">
        <f t="shared" si="2"/>
        <v>#REF!</v>
      </c>
      <c r="M34" s="25" t="e">
        <f t="shared" si="2"/>
        <v>#REF!</v>
      </c>
      <c r="N34" s="25" t="e">
        <f t="shared" si="2"/>
        <v>#REF!</v>
      </c>
      <c r="O34" s="25" t="e">
        <f t="shared" si="2"/>
        <v>#REF!</v>
      </c>
      <c r="P34" s="25" t="e">
        <f t="shared" si="2"/>
        <v>#REF!</v>
      </c>
      <c r="Q34" s="25" t="e">
        <f t="shared" si="2"/>
        <v>#REF!</v>
      </c>
      <c r="R34" s="25" t="e">
        <f t="shared" si="2"/>
        <v>#REF!</v>
      </c>
      <c r="S34" s="25" t="e">
        <f t="shared" si="2"/>
        <v>#REF!</v>
      </c>
      <c r="T34" s="25" t="e">
        <f t="shared" si="2"/>
        <v>#REF!</v>
      </c>
      <c r="U34" s="25" t="e">
        <f t="shared" si="2"/>
        <v>#REF!</v>
      </c>
      <c r="V34" s="25" t="e">
        <f t="shared" si="2"/>
        <v>#REF!</v>
      </c>
      <c r="W34" s="25" t="e">
        <f t="shared" si="2"/>
        <v>#REF!</v>
      </c>
      <c r="X34" s="25" t="e">
        <f t="shared" si="2"/>
        <v>#REF!</v>
      </c>
      <c r="Y34" s="25">
        <f t="shared" si="2"/>
        <v>0</v>
      </c>
      <c r="Z34" s="25">
        <f t="shared" si="2"/>
        <v>0</v>
      </c>
      <c r="AA34" s="18" t="e">
        <f t="shared" si="0"/>
        <v>#REF!</v>
      </c>
    </row>
    <row r="35" spans="1:27">
      <c r="E35" s="19" t="s">
        <v>11</v>
      </c>
      <c r="F35" s="16" t="e">
        <f>F34/1000000</f>
        <v>#REF!</v>
      </c>
      <c r="G35" s="16" t="e">
        <f t="shared" ref="G35:Z35" si="3">G34/1000000</f>
        <v>#REF!</v>
      </c>
      <c r="H35" s="16" t="e">
        <f t="shared" si="3"/>
        <v>#REF!</v>
      </c>
      <c r="I35" s="16" t="e">
        <f t="shared" si="3"/>
        <v>#REF!</v>
      </c>
      <c r="J35" s="16" t="e">
        <f t="shared" si="3"/>
        <v>#REF!</v>
      </c>
      <c r="K35" s="16" t="e">
        <f t="shared" si="3"/>
        <v>#REF!</v>
      </c>
      <c r="L35" s="16" t="e">
        <f t="shared" si="3"/>
        <v>#REF!</v>
      </c>
      <c r="M35" s="16" t="e">
        <f t="shared" si="3"/>
        <v>#REF!</v>
      </c>
      <c r="N35" s="16" t="e">
        <f t="shared" si="3"/>
        <v>#REF!</v>
      </c>
      <c r="O35" s="16" t="e">
        <f t="shared" si="3"/>
        <v>#REF!</v>
      </c>
      <c r="P35" s="16" t="e">
        <f t="shared" si="3"/>
        <v>#REF!</v>
      </c>
      <c r="Q35" s="16" t="e">
        <f t="shared" si="3"/>
        <v>#REF!</v>
      </c>
      <c r="R35" s="16" t="e">
        <f t="shared" si="3"/>
        <v>#REF!</v>
      </c>
      <c r="S35" s="16" t="e">
        <f t="shared" si="3"/>
        <v>#REF!</v>
      </c>
      <c r="T35" s="16" t="e">
        <f t="shared" si="3"/>
        <v>#REF!</v>
      </c>
      <c r="U35" s="16" t="e">
        <f t="shared" si="3"/>
        <v>#REF!</v>
      </c>
      <c r="V35" s="16" t="e">
        <f t="shared" si="3"/>
        <v>#REF!</v>
      </c>
      <c r="W35" s="16" t="e">
        <f t="shared" si="3"/>
        <v>#REF!</v>
      </c>
      <c r="X35" s="16" t="e">
        <f t="shared" si="3"/>
        <v>#REF!</v>
      </c>
      <c r="Y35" s="16">
        <f t="shared" si="3"/>
        <v>0</v>
      </c>
      <c r="Z35" s="16">
        <f t="shared" si="3"/>
        <v>0</v>
      </c>
    </row>
    <row r="36" spans="1:27">
      <c r="E36" s="19" t="s">
        <v>12</v>
      </c>
      <c r="F36" s="16" t="e">
        <f>F35</f>
        <v>#REF!</v>
      </c>
      <c r="G36" s="16" t="e">
        <f>F36+G35</f>
        <v>#REF!</v>
      </c>
      <c r="H36" s="16" t="e">
        <f t="shared" ref="H36:Z36" si="4">G36+H35</f>
        <v>#REF!</v>
      </c>
      <c r="I36" s="16" t="e">
        <f t="shared" si="4"/>
        <v>#REF!</v>
      </c>
      <c r="J36" s="16" t="e">
        <f t="shared" si="4"/>
        <v>#REF!</v>
      </c>
      <c r="K36" s="16" t="e">
        <f t="shared" si="4"/>
        <v>#REF!</v>
      </c>
      <c r="L36" s="16" t="e">
        <f t="shared" si="4"/>
        <v>#REF!</v>
      </c>
      <c r="M36" s="16" t="e">
        <f t="shared" si="4"/>
        <v>#REF!</v>
      </c>
      <c r="N36" s="16" t="e">
        <f t="shared" si="4"/>
        <v>#REF!</v>
      </c>
      <c r="O36" s="16" t="e">
        <f t="shared" si="4"/>
        <v>#REF!</v>
      </c>
      <c r="P36" s="16" t="e">
        <f t="shared" si="4"/>
        <v>#REF!</v>
      </c>
      <c r="Q36" s="16" t="e">
        <f t="shared" si="4"/>
        <v>#REF!</v>
      </c>
      <c r="R36" s="16" t="e">
        <f t="shared" si="4"/>
        <v>#REF!</v>
      </c>
      <c r="S36" s="16" t="e">
        <f t="shared" si="4"/>
        <v>#REF!</v>
      </c>
      <c r="T36" s="16" t="e">
        <f t="shared" si="4"/>
        <v>#REF!</v>
      </c>
      <c r="U36" s="16" t="e">
        <f t="shared" si="4"/>
        <v>#REF!</v>
      </c>
      <c r="V36" s="16" t="e">
        <f t="shared" si="4"/>
        <v>#REF!</v>
      </c>
      <c r="W36" s="16" t="e">
        <f t="shared" si="4"/>
        <v>#REF!</v>
      </c>
      <c r="X36" s="16" t="e">
        <f t="shared" si="4"/>
        <v>#REF!</v>
      </c>
      <c r="Y36" s="16" t="e">
        <f t="shared" si="4"/>
        <v>#REF!</v>
      </c>
      <c r="Z36" s="16" t="e">
        <f t="shared" si="4"/>
        <v>#REF!</v>
      </c>
    </row>
    <row r="67" spans="4:4">
      <c r="D67" s="20"/>
    </row>
    <row r="68" spans="4:4">
      <c r="D68" s="20"/>
    </row>
    <row r="69" spans="4:4">
      <c r="D69" s="20"/>
    </row>
    <row r="70" spans="4:4">
      <c r="D70" s="20"/>
    </row>
    <row r="71" spans="4:4">
      <c r="D71" s="20"/>
    </row>
    <row r="72" spans="4:4">
      <c r="D72" s="20"/>
    </row>
    <row r="73" spans="4:4">
      <c r="D73" s="20"/>
    </row>
    <row r="74" spans="4:4">
      <c r="D74" s="20"/>
    </row>
    <row r="75" spans="4:4">
      <c r="D75" s="20"/>
    </row>
    <row r="76" spans="4:4">
      <c r="D76" s="20"/>
    </row>
    <row r="77" spans="4:4">
      <c r="D77" s="20"/>
    </row>
    <row r="78" spans="4:4">
      <c r="D78" s="20"/>
    </row>
    <row r="79" spans="4:4">
      <c r="D79" s="20"/>
    </row>
    <row r="80" spans="4:4">
      <c r="D80" s="20"/>
    </row>
    <row r="81" spans="4:4">
      <c r="D81" s="20"/>
    </row>
    <row r="82" spans="4:4">
      <c r="D82" s="20"/>
    </row>
    <row r="83" spans="4:4">
      <c r="D83" s="20"/>
    </row>
    <row r="84" spans="4:4">
      <c r="D84" s="20"/>
    </row>
    <row r="85" spans="4:4">
      <c r="D85" s="20"/>
    </row>
    <row r="86" spans="4:4">
      <c r="D86" s="20"/>
    </row>
    <row r="87" spans="4:4">
      <c r="D87" s="20"/>
    </row>
    <row r="88" spans="4:4">
      <c r="D88" s="20"/>
    </row>
    <row r="89" spans="4:4">
      <c r="D89" s="20"/>
    </row>
    <row r="90" spans="4:4">
      <c r="D90" s="20"/>
    </row>
    <row r="91" spans="4:4">
      <c r="D91" s="20"/>
    </row>
    <row r="92" spans="4:4">
      <c r="D92" s="20"/>
    </row>
    <row r="93" spans="4:4">
      <c r="D93" s="20"/>
    </row>
  </sheetData>
  <mergeCells count="12">
    <mergeCell ref="A1:E1"/>
    <mergeCell ref="A2:E2"/>
    <mergeCell ref="A3:Z3"/>
    <mergeCell ref="A4:Z4"/>
    <mergeCell ref="A5:Z5"/>
    <mergeCell ref="A6:Z6"/>
    <mergeCell ref="C8:C10"/>
    <mergeCell ref="D8:D10"/>
    <mergeCell ref="F8:Z8"/>
    <mergeCell ref="E8:E10"/>
    <mergeCell ref="B8:B10"/>
    <mergeCell ref="A8:A10"/>
  </mergeCells>
  <phoneticPr fontId="12" type="noConversion"/>
  <pageMargins left="0.45" right="0.35" top="0.25" bottom="0.75" header="0.3" footer="0.3"/>
  <pageSetup paperSize="3" scale="35" orientation="landscape" r:id="rId1"/>
  <headerFooter>
    <oddFooter>&amp;LRevised: &amp;D&amp;RPage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5"/>
  <sheetViews>
    <sheetView tabSelected="1" view="pageBreakPreview" zoomScale="80" zoomScaleNormal="80" zoomScaleSheetLayoutView="80" workbookViewId="0">
      <pane xSplit="5" ySplit="9" topLeftCell="F35" activePane="bottomRight" state="frozen"/>
      <selection pane="topRight" activeCell="F1" sqref="F1"/>
      <selection pane="bottomLeft" activeCell="A11" sqref="A11"/>
      <selection pane="bottomRight" activeCell="D44" sqref="D44"/>
    </sheetView>
  </sheetViews>
  <sheetFormatPr defaultRowHeight="15"/>
  <cols>
    <col min="1" max="1" width="9.28515625" style="9" customWidth="1"/>
    <col min="2" max="2" width="68.7109375" style="9" customWidth="1"/>
    <col min="3" max="3" width="8.5703125" style="14" bestFit="1" customWidth="1"/>
    <col min="4" max="4" width="13.42578125" style="14" bestFit="1" customWidth="1"/>
    <col min="5" max="5" width="16" style="10" customWidth="1"/>
    <col min="6" max="18" width="13.7109375" style="5" customWidth="1"/>
    <col min="19" max="19" width="15.85546875" style="5" customWidth="1"/>
    <col min="20" max="16384" width="9.140625" style="5"/>
  </cols>
  <sheetData>
    <row r="1" spans="1:19" s="1" customFormat="1" ht="13.5" customHeight="1">
      <c r="A1" s="65"/>
      <c r="B1" s="66"/>
      <c r="C1" s="66"/>
      <c r="D1" s="66"/>
      <c r="E1" s="66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1"/>
    </row>
    <row r="2" spans="1:19" s="4" customFormat="1" ht="14.25">
      <c r="A2" s="67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</row>
    <row r="3" spans="1:19" s="4" customFormat="1" ht="14.25">
      <c r="A3" s="67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9"/>
    </row>
    <row r="4" spans="1:19" s="4" customFormat="1" ht="14.2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</row>
    <row r="5" spans="1:19" s="2" customFormat="1" ht="20.25">
      <c r="A5" s="73" t="s">
        <v>38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</row>
    <row r="6" spans="1:19" s="2" customFormat="1" ht="13.5" thickBot="1">
      <c r="A6" s="52"/>
      <c r="B6" s="53"/>
      <c r="C6" s="53"/>
      <c r="D6" s="53"/>
      <c r="E6" s="53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5"/>
    </row>
    <row r="7" spans="1:19" s="2" customFormat="1" ht="22.5" customHeight="1">
      <c r="A7" s="76" t="s">
        <v>2</v>
      </c>
      <c r="B7" s="71" t="s">
        <v>3</v>
      </c>
      <c r="C7" s="71" t="s">
        <v>5</v>
      </c>
      <c r="D7" s="71" t="s">
        <v>6</v>
      </c>
      <c r="E7" s="81" t="s">
        <v>45</v>
      </c>
      <c r="F7" s="70" t="s">
        <v>4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2"/>
    </row>
    <row r="8" spans="1:19" ht="22.5" customHeight="1">
      <c r="A8" s="77"/>
      <c r="B8" s="79"/>
      <c r="C8" s="79"/>
      <c r="D8" s="79"/>
      <c r="E8" s="82"/>
      <c r="F8" s="27">
        <v>2012</v>
      </c>
      <c r="G8" s="27">
        <v>2013</v>
      </c>
      <c r="H8" s="27">
        <v>2014</v>
      </c>
      <c r="I8" s="27">
        <v>2015</v>
      </c>
      <c r="J8" s="27">
        <v>2016</v>
      </c>
      <c r="K8" s="27">
        <v>2017</v>
      </c>
      <c r="L8" s="27">
        <v>2018</v>
      </c>
      <c r="M8" s="27">
        <v>2019</v>
      </c>
      <c r="N8" s="27">
        <v>2020</v>
      </c>
      <c r="O8" s="27">
        <v>2021</v>
      </c>
      <c r="P8" s="27">
        <v>2022</v>
      </c>
      <c r="Q8" s="28" t="s">
        <v>36</v>
      </c>
      <c r="R8" s="29" t="s">
        <v>37</v>
      </c>
    </row>
    <row r="9" spans="1:19" s="6" customFormat="1" ht="22.5" customHeight="1" thickBot="1">
      <c r="A9" s="78"/>
      <c r="B9" s="80"/>
      <c r="C9" s="80"/>
      <c r="D9" s="80"/>
      <c r="E9" s="83"/>
      <c r="F9" s="30">
        <v>0</v>
      </c>
      <c r="G9" s="31">
        <v>1</v>
      </c>
      <c r="H9" s="31">
        <v>2</v>
      </c>
      <c r="I9" s="31">
        <v>3</v>
      </c>
      <c r="J9" s="31">
        <v>4</v>
      </c>
      <c r="K9" s="31">
        <v>5</v>
      </c>
      <c r="L9" s="31">
        <v>6</v>
      </c>
      <c r="M9" s="31">
        <v>7</v>
      </c>
      <c r="N9" s="31">
        <v>8</v>
      </c>
      <c r="O9" s="31">
        <v>9</v>
      </c>
      <c r="P9" s="31">
        <v>10</v>
      </c>
      <c r="Q9" s="32" t="s">
        <v>10</v>
      </c>
      <c r="R9" s="33" t="s">
        <v>9</v>
      </c>
    </row>
    <row r="10" spans="1:19" ht="35.1" customHeight="1" thickTop="1">
      <c r="A10" s="34">
        <v>1</v>
      </c>
      <c r="B10" s="41" t="s">
        <v>13</v>
      </c>
      <c r="C10" s="42">
        <v>1</v>
      </c>
      <c r="D10" s="42">
        <v>3</v>
      </c>
      <c r="E10" s="43">
        <v>15000000</v>
      </c>
      <c r="F10" s="44">
        <v>2550000</v>
      </c>
      <c r="G10" s="44">
        <v>6225000</v>
      </c>
      <c r="H10" s="44">
        <v>6225000</v>
      </c>
      <c r="I10" s="44" t="s">
        <v>39</v>
      </c>
      <c r="J10" s="44" t="s">
        <v>39</v>
      </c>
      <c r="K10" s="44" t="s">
        <v>39</v>
      </c>
      <c r="L10" s="44" t="s">
        <v>39</v>
      </c>
      <c r="M10" s="44" t="s">
        <v>39</v>
      </c>
      <c r="N10" s="44" t="s">
        <v>39</v>
      </c>
      <c r="O10" s="44" t="s">
        <v>39</v>
      </c>
      <c r="P10" s="44" t="s">
        <v>39</v>
      </c>
      <c r="Q10" s="35" t="s">
        <v>39</v>
      </c>
      <c r="R10" s="36" t="s">
        <v>39</v>
      </c>
      <c r="S10" s="18">
        <f>SUM(F10:R10)</f>
        <v>15000000</v>
      </c>
    </row>
    <row r="11" spans="1:19" ht="35.1" customHeight="1">
      <c r="A11" s="37">
        <v>2</v>
      </c>
      <c r="B11" s="45" t="s">
        <v>14</v>
      </c>
      <c r="C11" s="46">
        <v>1</v>
      </c>
      <c r="D11" s="46">
        <v>3</v>
      </c>
      <c r="E11" s="47">
        <v>8000000</v>
      </c>
      <c r="F11" s="44">
        <v>430000</v>
      </c>
      <c r="G11" s="44">
        <v>2300000</v>
      </c>
      <c r="H11" s="44">
        <v>5270000</v>
      </c>
      <c r="I11" s="44" t="s">
        <v>39</v>
      </c>
      <c r="J11" s="44" t="s">
        <v>39</v>
      </c>
      <c r="K11" s="44" t="s">
        <v>39</v>
      </c>
      <c r="L11" s="44" t="s">
        <v>39</v>
      </c>
      <c r="M11" s="44" t="s">
        <v>39</v>
      </c>
      <c r="N11" s="44" t="s">
        <v>39</v>
      </c>
      <c r="O11" s="44" t="s">
        <v>39</v>
      </c>
      <c r="P11" s="44" t="s">
        <v>39</v>
      </c>
      <c r="Q11" s="35" t="s">
        <v>39</v>
      </c>
      <c r="R11" s="36" t="s">
        <v>39</v>
      </c>
      <c r="S11" s="18">
        <f t="shared" ref="S11:S33" si="0">SUM(F11:R11)</f>
        <v>8000000</v>
      </c>
    </row>
    <row r="12" spans="1:19" ht="35.1" customHeight="1">
      <c r="A12" s="37">
        <v>3</v>
      </c>
      <c r="B12" s="45" t="s">
        <v>15</v>
      </c>
      <c r="C12" s="46">
        <v>1</v>
      </c>
      <c r="D12" s="46">
        <v>2</v>
      </c>
      <c r="E12" s="47">
        <v>5000000</v>
      </c>
      <c r="F12" s="44"/>
      <c r="G12" s="44">
        <v>2500000</v>
      </c>
      <c r="H12" s="44">
        <v>2500000</v>
      </c>
      <c r="I12" s="44" t="s">
        <v>39</v>
      </c>
      <c r="J12" s="44" t="s">
        <v>39</v>
      </c>
      <c r="K12" s="44" t="s">
        <v>39</v>
      </c>
      <c r="L12" s="44" t="s">
        <v>39</v>
      </c>
      <c r="M12" s="44" t="s">
        <v>39</v>
      </c>
      <c r="N12" s="44" t="s">
        <v>39</v>
      </c>
      <c r="O12" s="44" t="s">
        <v>39</v>
      </c>
      <c r="P12" s="44" t="s">
        <v>39</v>
      </c>
      <c r="Q12" s="35" t="s">
        <v>39</v>
      </c>
      <c r="R12" s="36" t="s">
        <v>39</v>
      </c>
      <c r="S12" s="18">
        <f t="shared" si="0"/>
        <v>5000000</v>
      </c>
    </row>
    <row r="13" spans="1:19" ht="35.1" customHeight="1">
      <c r="A13" s="37">
        <v>4</v>
      </c>
      <c r="B13" s="45" t="s">
        <v>46</v>
      </c>
      <c r="C13" s="46">
        <v>1</v>
      </c>
      <c r="D13" s="46">
        <v>5</v>
      </c>
      <c r="E13" s="47">
        <v>53400000</v>
      </c>
      <c r="F13" s="44"/>
      <c r="G13" s="44">
        <v>800000</v>
      </c>
      <c r="H13" s="44">
        <v>10400000</v>
      </c>
      <c r="I13" s="44">
        <v>20500000</v>
      </c>
      <c r="J13" s="44">
        <v>21700000</v>
      </c>
      <c r="K13" s="44"/>
      <c r="L13" s="44"/>
      <c r="M13" s="44"/>
      <c r="N13" s="44"/>
      <c r="O13" s="44"/>
      <c r="P13" s="44"/>
      <c r="Q13" s="35"/>
      <c r="R13" s="36"/>
      <c r="S13" s="18">
        <f t="shared" si="0"/>
        <v>53400000</v>
      </c>
    </row>
    <row r="14" spans="1:19" ht="35.1" customHeight="1">
      <c r="A14" s="37">
        <v>5</v>
      </c>
      <c r="B14" s="45" t="s">
        <v>47</v>
      </c>
      <c r="C14" s="46">
        <v>1</v>
      </c>
      <c r="D14" s="46">
        <v>5</v>
      </c>
      <c r="E14" s="47">
        <v>43200000</v>
      </c>
      <c r="F14" s="44" t="s">
        <v>39</v>
      </c>
      <c r="G14" s="44">
        <v>600000</v>
      </c>
      <c r="H14" s="44">
        <v>9800000</v>
      </c>
      <c r="I14" s="44">
        <v>17000000</v>
      </c>
      <c r="J14" s="44">
        <v>15800000</v>
      </c>
      <c r="K14" s="44"/>
      <c r="L14" s="44"/>
      <c r="M14" s="44" t="s">
        <v>39</v>
      </c>
      <c r="N14" s="44" t="s">
        <v>39</v>
      </c>
      <c r="O14" s="44" t="s">
        <v>39</v>
      </c>
      <c r="P14" s="44" t="s">
        <v>39</v>
      </c>
      <c r="Q14" s="35" t="s">
        <v>39</v>
      </c>
      <c r="R14" s="36" t="s">
        <v>39</v>
      </c>
      <c r="S14" s="18">
        <f t="shared" si="0"/>
        <v>43200000</v>
      </c>
    </row>
    <row r="15" spans="1:19" ht="35.1" customHeight="1">
      <c r="A15" s="34">
        <v>6</v>
      </c>
      <c r="B15" s="48" t="s">
        <v>41</v>
      </c>
      <c r="C15" s="46">
        <v>1</v>
      </c>
      <c r="D15" s="46">
        <v>3</v>
      </c>
      <c r="E15" s="47">
        <v>4804000</v>
      </c>
      <c r="F15" s="44" t="s">
        <v>39</v>
      </c>
      <c r="G15" s="44">
        <v>1350000</v>
      </c>
      <c r="H15" s="44">
        <v>1200000</v>
      </c>
      <c r="I15" s="44">
        <v>2254000</v>
      </c>
      <c r="J15" s="44" t="s">
        <v>39</v>
      </c>
      <c r="K15" s="44" t="s">
        <v>39</v>
      </c>
      <c r="L15" s="44" t="s">
        <v>39</v>
      </c>
      <c r="M15" s="44" t="s">
        <v>39</v>
      </c>
      <c r="N15" s="44" t="s">
        <v>39</v>
      </c>
      <c r="O15" s="44" t="s">
        <v>39</v>
      </c>
      <c r="P15" s="44" t="s">
        <v>39</v>
      </c>
      <c r="Q15" s="35" t="s">
        <v>39</v>
      </c>
      <c r="R15" s="36" t="s">
        <v>39</v>
      </c>
      <c r="S15" s="18">
        <f t="shared" si="0"/>
        <v>4804000</v>
      </c>
    </row>
    <row r="16" spans="1:19" ht="35.1" customHeight="1">
      <c r="A16" s="37">
        <v>7</v>
      </c>
      <c r="B16" s="45" t="s">
        <v>18</v>
      </c>
      <c r="C16" s="46">
        <v>2</v>
      </c>
      <c r="D16" s="46">
        <v>3</v>
      </c>
      <c r="E16" s="47">
        <v>2552000</v>
      </c>
      <c r="F16" s="44" t="s">
        <v>39</v>
      </c>
      <c r="G16" s="44">
        <v>382800</v>
      </c>
      <c r="H16" s="44">
        <v>1276000</v>
      </c>
      <c r="I16" s="44">
        <v>893200</v>
      </c>
      <c r="J16" s="44"/>
      <c r="K16" s="44" t="s">
        <v>39</v>
      </c>
      <c r="L16" s="44" t="s">
        <v>39</v>
      </c>
      <c r="M16" s="44" t="s">
        <v>39</v>
      </c>
      <c r="N16" s="44" t="s">
        <v>39</v>
      </c>
      <c r="O16" s="44" t="s">
        <v>39</v>
      </c>
      <c r="P16" s="44" t="s">
        <v>39</v>
      </c>
      <c r="Q16" s="35" t="s">
        <v>39</v>
      </c>
      <c r="R16" s="36" t="s">
        <v>39</v>
      </c>
      <c r="S16" s="18">
        <f t="shared" si="0"/>
        <v>2552000</v>
      </c>
    </row>
    <row r="17" spans="1:19" ht="35.1" customHeight="1">
      <c r="A17" s="37">
        <v>8</v>
      </c>
      <c r="B17" s="48" t="s">
        <v>43</v>
      </c>
      <c r="C17" s="46">
        <v>2</v>
      </c>
      <c r="D17" s="46">
        <v>4</v>
      </c>
      <c r="E17" s="47">
        <v>18344000</v>
      </c>
      <c r="F17" s="44">
        <v>50000</v>
      </c>
      <c r="G17" s="44">
        <v>2200000</v>
      </c>
      <c r="H17" s="44">
        <v>6400000</v>
      </c>
      <c r="I17" s="44">
        <v>9694000</v>
      </c>
      <c r="J17" s="44"/>
      <c r="K17" s="44"/>
      <c r="L17" s="44" t="s">
        <v>39</v>
      </c>
      <c r="M17" s="44" t="s">
        <v>39</v>
      </c>
      <c r="N17" s="44" t="s">
        <v>39</v>
      </c>
      <c r="O17" s="44" t="s">
        <v>39</v>
      </c>
      <c r="P17" s="44" t="s">
        <v>39</v>
      </c>
      <c r="Q17" s="35" t="s">
        <v>39</v>
      </c>
      <c r="R17" s="36" t="s">
        <v>39</v>
      </c>
      <c r="S17" s="18">
        <f t="shared" si="0"/>
        <v>18344000</v>
      </c>
    </row>
    <row r="18" spans="1:19" ht="35.1" customHeight="1">
      <c r="A18" s="37">
        <v>9</v>
      </c>
      <c r="B18" s="45" t="s">
        <v>20</v>
      </c>
      <c r="C18" s="46">
        <v>2</v>
      </c>
      <c r="D18" s="46">
        <v>2</v>
      </c>
      <c r="E18" s="47">
        <v>1869000</v>
      </c>
      <c r="F18" s="44" t="s">
        <v>39</v>
      </c>
      <c r="G18" s="44" t="s">
        <v>39</v>
      </c>
      <c r="H18" s="44" t="s">
        <v>39</v>
      </c>
      <c r="I18" s="44" t="s">
        <v>39</v>
      </c>
      <c r="J18" s="44">
        <v>280350</v>
      </c>
      <c r="K18" s="44">
        <v>1588650</v>
      </c>
      <c r="L18" s="44" t="s">
        <v>39</v>
      </c>
      <c r="M18" s="44" t="s">
        <v>39</v>
      </c>
      <c r="N18" s="44" t="s">
        <v>39</v>
      </c>
      <c r="O18" s="44" t="s">
        <v>39</v>
      </c>
      <c r="P18" s="44" t="s">
        <v>39</v>
      </c>
      <c r="Q18" s="35" t="s">
        <v>39</v>
      </c>
      <c r="R18" s="36" t="s">
        <v>39</v>
      </c>
      <c r="S18" s="18">
        <f t="shared" si="0"/>
        <v>1869000</v>
      </c>
    </row>
    <row r="19" spans="1:19" ht="35.1" customHeight="1">
      <c r="A19" s="37">
        <v>10</v>
      </c>
      <c r="B19" s="45" t="s">
        <v>21</v>
      </c>
      <c r="C19" s="46">
        <v>2</v>
      </c>
      <c r="D19" s="46">
        <v>3</v>
      </c>
      <c r="E19" s="47">
        <v>3344000</v>
      </c>
      <c r="F19" s="44" t="s">
        <v>39</v>
      </c>
      <c r="G19" s="44" t="s">
        <v>39</v>
      </c>
      <c r="H19" s="44" t="s">
        <v>39</v>
      </c>
      <c r="I19" s="44" t="s">
        <v>39</v>
      </c>
      <c r="J19" s="44">
        <v>501600</v>
      </c>
      <c r="K19" s="44">
        <v>1672000</v>
      </c>
      <c r="L19" s="44">
        <v>1170400</v>
      </c>
      <c r="M19" s="44" t="s">
        <v>39</v>
      </c>
      <c r="N19" s="44" t="s">
        <v>39</v>
      </c>
      <c r="O19" s="44" t="s">
        <v>39</v>
      </c>
      <c r="P19" s="44" t="s">
        <v>39</v>
      </c>
      <c r="Q19" s="35" t="s">
        <v>39</v>
      </c>
      <c r="R19" s="36" t="s">
        <v>39</v>
      </c>
      <c r="S19" s="18">
        <f t="shared" si="0"/>
        <v>3344000</v>
      </c>
    </row>
    <row r="20" spans="1:19" ht="35.1" customHeight="1">
      <c r="A20" s="34">
        <v>11</v>
      </c>
      <c r="B20" s="45" t="s">
        <v>22</v>
      </c>
      <c r="C20" s="46">
        <v>2</v>
      </c>
      <c r="D20" s="46">
        <v>4</v>
      </c>
      <c r="E20" s="47">
        <v>4470000</v>
      </c>
      <c r="F20" s="44" t="s">
        <v>39</v>
      </c>
      <c r="G20" s="44">
        <v>520000</v>
      </c>
      <c r="H20" s="44" t="s">
        <v>39</v>
      </c>
      <c r="I20" s="44" t="s">
        <v>39</v>
      </c>
      <c r="J20" s="44">
        <v>670500</v>
      </c>
      <c r="K20" s="44">
        <v>2000000</v>
      </c>
      <c r="L20" s="44">
        <v>1279500</v>
      </c>
      <c r="M20" s="44" t="s">
        <v>39</v>
      </c>
      <c r="N20" s="44" t="s">
        <v>39</v>
      </c>
      <c r="O20" s="44" t="s">
        <v>39</v>
      </c>
      <c r="P20" s="44" t="s">
        <v>39</v>
      </c>
      <c r="Q20" s="35" t="s">
        <v>39</v>
      </c>
      <c r="R20" s="36" t="s">
        <v>39</v>
      </c>
      <c r="S20" s="18">
        <f t="shared" si="0"/>
        <v>4470000</v>
      </c>
    </row>
    <row r="21" spans="1:19" ht="35.1" customHeight="1">
      <c r="A21" s="37">
        <v>12</v>
      </c>
      <c r="B21" s="45" t="s">
        <v>23</v>
      </c>
      <c r="C21" s="46">
        <v>2</v>
      </c>
      <c r="D21" s="46">
        <v>2</v>
      </c>
      <c r="E21" s="47">
        <v>2132000</v>
      </c>
      <c r="F21" s="44" t="s">
        <v>39</v>
      </c>
      <c r="G21" s="44" t="s">
        <v>39</v>
      </c>
      <c r="H21" s="44" t="s">
        <v>39</v>
      </c>
      <c r="I21" s="44" t="s">
        <v>39</v>
      </c>
      <c r="J21" s="44">
        <v>319800</v>
      </c>
      <c r="K21" s="44">
        <v>1812200</v>
      </c>
      <c r="L21" s="44" t="s">
        <v>39</v>
      </c>
      <c r="M21" s="44" t="s">
        <v>39</v>
      </c>
      <c r="N21" s="44" t="s">
        <v>39</v>
      </c>
      <c r="O21" s="44" t="s">
        <v>39</v>
      </c>
      <c r="P21" s="44" t="s">
        <v>39</v>
      </c>
      <c r="Q21" s="35" t="s">
        <v>39</v>
      </c>
      <c r="R21" s="36" t="s">
        <v>39</v>
      </c>
      <c r="S21" s="18">
        <f t="shared" si="0"/>
        <v>2132000</v>
      </c>
    </row>
    <row r="22" spans="1:19" ht="35.1" customHeight="1">
      <c r="A22" s="37">
        <v>13</v>
      </c>
      <c r="B22" s="45" t="s">
        <v>24</v>
      </c>
      <c r="C22" s="46">
        <v>2</v>
      </c>
      <c r="D22" s="46">
        <v>3</v>
      </c>
      <c r="E22" s="47">
        <v>7000000</v>
      </c>
      <c r="F22" s="44">
        <v>50000</v>
      </c>
      <c r="G22" s="44">
        <v>2450000</v>
      </c>
      <c r="H22" s="44">
        <v>4500000</v>
      </c>
      <c r="I22" s="44" t="s">
        <v>39</v>
      </c>
      <c r="J22" s="44" t="s">
        <v>39</v>
      </c>
      <c r="K22" s="44"/>
      <c r="L22" s="44"/>
      <c r="M22" s="44"/>
      <c r="N22" s="44" t="s">
        <v>39</v>
      </c>
      <c r="O22" s="44" t="s">
        <v>39</v>
      </c>
      <c r="P22" s="44" t="s">
        <v>39</v>
      </c>
      <c r="Q22" s="35" t="s">
        <v>39</v>
      </c>
      <c r="R22" s="36" t="s">
        <v>39</v>
      </c>
      <c r="S22" s="18">
        <f t="shared" si="0"/>
        <v>7000000</v>
      </c>
    </row>
    <row r="23" spans="1:19" ht="35.1" customHeight="1">
      <c r="A23" s="37">
        <v>14</v>
      </c>
      <c r="B23" s="45" t="s">
        <v>25</v>
      </c>
      <c r="C23" s="46">
        <v>2</v>
      </c>
      <c r="D23" s="46">
        <v>2</v>
      </c>
      <c r="E23" s="47">
        <v>1775000</v>
      </c>
      <c r="F23" s="44" t="s">
        <v>39</v>
      </c>
      <c r="G23" s="44" t="s">
        <v>39</v>
      </c>
      <c r="H23" s="44" t="s">
        <v>39</v>
      </c>
      <c r="I23" s="44" t="s">
        <v>39</v>
      </c>
      <c r="J23" s="44" t="s">
        <v>39</v>
      </c>
      <c r="K23" s="44">
        <v>266250</v>
      </c>
      <c r="L23" s="44">
        <v>1508750</v>
      </c>
      <c r="M23" s="44" t="s">
        <v>39</v>
      </c>
      <c r="N23" s="44" t="s">
        <v>39</v>
      </c>
      <c r="O23" s="44" t="s">
        <v>39</v>
      </c>
      <c r="P23" s="44" t="s">
        <v>39</v>
      </c>
      <c r="Q23" s="35" t="s">
        <v>39</v>
      </c>
      <c r="R23" s="36" t="s">
        <v>39</v>
      </c>
      <c r="S23" s="18">
        <f t="shared" si="0"/>
        <v>1775000</v>
      </c>
    </row>
    <row r="24" spans="1:19" ht="35.1" customHeight="1">
      <c r="A24" s="37">
        <v>15</v>
      </c>
      <c r="B24" s="45" t="s">
        <v>26</v>
      </c>
      <c r="C24" s="46">
        <v>2</v>
      </c>
      <c r="D24" s="46">
        <v>3</v>
      </c>
      <c r="E24" s="47">
        <v>9965000</v>
      </c>
      <c r="F24" s="44" t="s">
        <v>39</v>
      </c>
      <c r="G24" s="44" t="s">
        <v>39</v>
      </c>
      <c r="H24" s="44" t="s">
        <v>39</v>
      </c>
      <c r="I24" s="44" t="s">
        <v>39</v>
      </c>
      <c r="J24" s="44" t="s">
        <v>39</v>
      </c>
      <c r="K24" s="44">
        <v>1494750</v>
      </c>
      <c r="L24" s="44">
        <v>4982500</v>
      </c>
      <c r="M24" s="44">
        <v>3487750</v>
      </c>
      <c r="N24" s="44" t="s">
        <v>39</v>
      </c>
      <c r="O24" s="44" t="s">
        <v>39</v>
      </c>
      <c r="P24" s="44" t="s">
        <v>39</v>
      </c>
      <c r="Q24" s="35" t="s">
        <v>39</v>
      </c>
      <c r="R24" s="36" t="s">
        <v>39</v>
      </c>
      <c r="S24" s="18">
        <f t="shared" si="0"/>
        <v>9965000</v>
      </c>
    </row>
    <row r="25" spans="1:19" ht="35.1" customHeight="1">
      <c r="A25" s="34">
        <v>16</v>
      </c>
      <c r="B25" s="45" t="s">
        <v>27</v>
      </c>
      <c r="C25" s="46">
        <v>2</v>
      </c>
      <c r="D25" s="46">
        <v>3</v>
      </c>
      <c r="E25" s="47">
        <v>4540000</v>
      </c>
      <c r="F25" s="44" t="s">
        <v>39</v>
      </c>
      <c r="G25" s="44" t="s">
        <v>39</v>
      </c>
      <c r="H25" s="44" t="s">
        <v>39</v>
      </c>
      <c r="I25" s="44" t="s">
        <v>39</v>
      </c>
      <c r="J25" s="44" t="s">
        <v>39</v>
      </c>
      <c r="K25" s="44">
        <v>681000</v>
      </c>
      <c r="L25" s="44">
        <v>2270000</v>
      </c>
      <c r="M25" s="44">
        <v>1589000</v>
      </c>
      <c r="N25" s="44" t="s">
        <v>39</v>
      </c>
      <c r="O25" s="44" t="s">
        <v>39</v>
      </c>
      <c r="P25" s="44" t="s">
        <v>39</v>
      </c>
      <c r="Q25" s="35" t="s">
        <v>39</v>
      </c>
      <c r="R25" s="36" t="s">
        <v>39</v>
      </c>
      <c r="S25" s="18">
        <f t="shared" si="0"/>
        <v>4540000</v>
      </c>
    </row>
    <row r="26" spans="1:19" ht="35.1" customHeight="1">
      <c r="A26" s="37">
        <v>17</v>
      </c>
      <c r="B26" s="48" t="s">
        <v>40</v>
      </c>
      <c r="C26" s="46">
        <v>3</v>
      </c>
      <c r="D26" s="46">
        <v>7</v>
      </c>
      <c r="E26" s="47">
        <v>34973000</v>
      </c>
      <c r="F26" s="44" t="s">
        <v>39</v>
      </c>
      <c r="G26" s="44">
        <v>1600000</v>
      </c>
      <c r="H26" s="44">
        <v>1600000</v>
      </c>
      <c r="I26" s="44" t="s">
        <v>39</v>
      </c>
      <c r="J26" s="44">
        <v>2747750</v>
      </c>
      <c r="K26" s="44">
        <v>7256313</v>
      </c>
      <c r="L26" s="44">
        <v>7256313</v>
      </c>
      <c r="M26" s="44">
        <v>7256313</v>
      </c>
      <c r="N26" s="44">
        <v>7256311</v>
      </c>
      <c r="O26" s="44"/>
      <c r="P26" s="44"/>
      <c r="Q26" s="35"/>
      <c r="R26" s="36" t="s">
        <v>39</v>
      </c>
      <c r="S26" s="18">
        <f t="shared" si="0"/>
        <v>34973000</v>
      </c>
    </row>
    <row r="27" spans="1:19" ht="35.1" customHeight="1">
      <c r="A27" s="37">
        <v>18</v>
      </c>
      <c r="B27" s="45" t="s">
        <v>29</v>
      </c>
      <c r="C27" s="46">
        <v>3</v>
      </c>
      <c r="D27" s="46">
        <v>7</v>
      </c>
      <c r="E27" s="47">
        <v>14321000</v>
      </c>
      <c r="F27" s="44" t="s">
        <v>39</v>
      </c>
      <c r="G27" s="44" t="s">
        <v>39</v>
      </c>
      <c r="H27" s="44">
        <v>1200000</v>
      </c>
      <c r="I27" s="44">
        <v>2186833</v>
      </c>
      <c r="J27" s="44">
        <v>2186833</v>
      </c>
      <c r="K27" s="44">
        <v>2186833</v>
      </c>
      <c r="L27" s="44">
        <v>2186833</v>
      </c>
      <c r="M27" s="44">
        <v>2186833</v>
      </c>
      <c r="N27" s="44">
        <v>2186833</v>
      </c>
      <c r="O27" s="44"/>
      <c r="P27" s="44"/>
      <c r="Q27" s="35"/>
      <c r="R27" s="36" t="s">
        <v>39</v>
      </c>
      <c r="S27" s="18">
        <f t="shared" si="0"/>
        <v>14320998</v>
      </c>
    </row>
    <row r="28" spans="1:19" ht="35.1" customHeight="1">
      <c r="A28" s="37">
        <v>19</v>
      </c>
      <c r="B28" s="45" t="s">
        <v>30</v>
      </c>
      <c r="C28" s="46">
        <v>3</v>
      </c>
      <c r="D28" s="46">
        <v>1</v>
      </c>
      <c r="E28" s="47">
        <v>2289000</v>
      </c>
      <c r="F28" s="44" t="s">
        <v>39</v>
      </c>
      <c r="G28" s="44" t="s">
        <v>39</v>
      </c>
      <c r="H28" s="44" t="s">
        <v>39</v>
      </c>
      <c r="I28" s="44" t="s">
        <v>39</v>
      </c>
      <c r="J28" s="44" t="s">
        <v>39</v>
      </c>
      <c r="K28" s="44" t="s">
        <v>39</v>
      </c>
      <c r="L28" s="44" t="s">
        <v>39</v>
      </c>
      <c r="M28" s="44" t="s">
        <v>39</v>
      </c>
      <c r="N28" s="44">
        <v>2289000</v>
      </c>
      <c r="O28" s="44" t="s">
        <v>39</v>
      </c>
      <c r="P28" s="44" t="s">
        <v>39</v>
      </c>
      <c r="Q28" s="35" t="s">
        <v>39</v>
      </c>
      <c r="R28" s="36" t="s">
        <v>39</v>
      </c>
      <c r="S28" s="18">
        <f t="shared" si="0"/>
        <v>2289000</v>
      </c>
    </row>
    <row r="29" spans="1:19" ht="35.1" customHeight="1">
      <c r="A29" s="37">
        <v>20</v>
      </c>
      <c r="B29" s="45" t="s">
        <v>31</v>
      </c>
      <c r="C29" s="46">
        <v>3</v>
      </c>
      <c r="D29" s="46">
        <v>3</v>
      </c>
      <c r="E29" s="47">
        <v>2638000</v>
      </c>
      <c r="F29" s="44" t="s">
        <v>39</v>
      </c>
      <c r="G29" s="44" t="s">
        <v>39</v>
      </c>
      <c r="H29" s="44" t="s">
        <v>39</v>
      </c>
      <c r="I29" s="44" t="s">
        <v>39</v>
      </c>
      <c r="J29" s="44" t="s">
        <v>39</v>
      </c>
      <c r="K29" s="44" t="s">
        <v>39</v>
      </c>
      <c r="L29" s="44" t="s">
        <v>39</v>
      </c>
      <c r="M29" s="44" t="s">
        <v>39</v>
      </c>
      <c r="N29" s="44" t="s">
        <v>39</v>
      </c>
      <c r="O29" s="44">
        <v>395700</v>
      </c>
      <c r="P29" s="44">
        <v>1319000</v>
      </c>
      <c r="Q29" s="35">
        <v>923300</v>
      </c>
      <c r="R29" s="36" t="s">
        <v>39</v>
      </c>
      <c r="S29" s="18">
        <f t="shared" si="0"/>
        <v>2638000</v>
      </c>
    </row>
    <row r="30" spans="1:19" ht="35.1" customHeight="1">
      <c r="A30" s="34">
        <v>21</v>
      </c>
      <c r="B30" s="45" t="s">
        <v>32</v>
      </c>
      <c r="C30" s="46">
        <v>4</v>
      </c>
      <c r="D30" s="46">
        <v>4</v>
      </c>
      <c r="E30" s="47">
        <v>187000</v>
      </c>
      <c r="F30" s="44" t="s">
        <v>39</v>
      </c>
      <c r="G30" s="44" t="s">
        <v>39</v>
      </c>
      <c r="H30" s="44" t="s">
        <v>39</v>
      </c>
      <c r="I30" s="44" t="s">
        <v>39</v>
      </c>
      <c r="J30" s="44" t="s">
        <v>39</v>
      </c>
      <c r="K30" s="44" t="s">
        <v>39</v>
      </c>
      <c r="L30" s="44" t="s">
        <v>39</v>
      </c>
      <c r="M30" s="44" t="s">
        <v>39</v>
      </c>
      <c r="N30" s="44" t="s">
        <v>39</v>
      </c>
      <c r="O30" s="44" t="s">
        <v>39</v>
      </c>
      <c r="P30" s="44" t="s">
        <v>39</v>
      </c>
      <c r="Q30" s="35">
        <v>187000</v>
      </c>
      <c r="R30" s="36" t="s">
        <v>39</v>
      </c>
      <c r="S30" s="18">
        <f t="shared" si="0"/>
        <v>187000</v>
      </c>
    </row>
    <row r="31" spans="1:19" ht="35.1" customHeight="1">
      <c r="A31" s="37">
        <v>22</v>
      </c>
      <c r="B31" s="45" t="s">
        <v>33</v>
      </c>
      <c r="C31" s="46">
        <v>4</v>
      </c>
      <c r="D31" s="46">
        <v>3</v>
      </c>
      <c r="E31" s="47">
        <v>10577000</v>
      </c>
      <c r="F31" s="44" t="s">
        <v>39</v>
      </c>
      <c r="G31" s="44" t="s">
        <v>39</v>
      </c>
      <c r="H31" s="44" t="s">
        <v>39</v>
      </c>
      <c r="I31" s="44" t="s">
        <v>39</v>
      </c>
      <c r="J31" s="44" t="s">
        <v>39</v>
      </c>
      <c r="K31" s="35">
        <v>10577000</v>
      </c>
      <c r="L31" s="44" t="s">
        <v>39</v>
      </c>
      <c r="M31" s="44" t="s">
        <v>39</v>
      </c>
      <c r="N31" s="44" t="s">
        <v>39</v>
      </c>
      <c r="O31" s="44" t="s">
        <v>39</v>
      </c>
      <c r="P31" s="44" t="s">
        <v>39</v>
      </c>
      <c r="Q31" s="35"/>
      <c r="R31" s="36" t="s">
        <v>39</v>
      </c>
      <c r="S31" s="18">
        <f t="shared" si="0"/>
        <v>10577000</v>
      </c>
    </row>
    <row r="32" spans="1:19" ht="35.1" customHeight="1">
      <c r="A32" s="37">
        <v>23</v>
      </c>
      <c r="B32" s="45" t="s">
        <v>34</v>
      </c>
      <c r="C32" s="46">
        <v>4</v>
      </c>
      <c r="D32" s="46">
        <v>2</v>
      </c>
      <c r="E32" s="47">
        <v>8105000</v>
      </c>
      <c r="F32" s="44" t="s">
        <v>39</v>
      </c>
      <c r="G32" s="44" t="s">
        <v>39</v>
      </c>
      <c r="H32" s="44" t="s">
        <v>39</v>
      </c>
      <c r="I32" s="44" t="s">
        <v>39</v>
      </c>
      <c r="J32" s="44" t="s">
        <v>39</v>
      </c>
      <c r="K32" s="44" t="s">
        <v>39</v>
      </c>
      <c r="L32" s="44" t="s">
        <v>39</v>
      </c>
      <c r="M32" s="35">
        <v>1215750</v>
      </c>
      <c r="N32" s="36">
        <v>6889250</v>
      </c>
      <c r="O32" s="44" t="s">
        <v>39</v>
      </c>
      <c r="P32" s="44" t="s">
        <v>39</v>
      </c>
      <c r="Q32" s="35"/>
      <c r="R32" s="36"/>
      <c r="S32" s="18">
        <f t="shared" si="0"/>
        <v>8105000</v>
      </c>
    </row>
    <row r="33" spans="1:19" ht="35.1" customHeight="1">
      <c r="A33" s="37">
        <v>24</v>
      </c>
      <c r="B33" s="45" t="s">
        <v>35</v>
      </c>
      <c r="C33" s="37">
        <v>5</v>
      </c>
      <c r="D33" s="46">
        <v>2</v>
      </c>
      <c r="E33" s="47">
        <v>2978000</v>
      </c>
      <c r="F33" s="45" t="s">
        <v>39</v>
      </c>
      <c r="G33" s="37" t="s">
        <v>39</v>
      </c>
      <c r="H33" s="45" t="s">
        <v>39</v>
      </c>
      <c r="I33" s="37" t="s">
        <v>39</v>
      </c>
      <c r="J33" s="45" t="s">
        <v>39</v>
      </c>
      <c r="K33" s="37" t="s">
        <v>39</v>
      </c>
      <c r="L33" s="45" t="s">
        <v>39</v>
      </c>
      <c r="M33" s="37" t="s">
        <v>39</v>
      </c>
      <c r="N33" s="45" t="s">
        <v>39</v>
      </c>
      <c r="O33" s="36">
        <v>2978000</v>
      </c>
      <c r="P33" s="45" t="s">
        <v>39</v>
      </c>
      <c r="Q33" s="37" t="s">
        <v>39</v>
      </c>
      <c r="R33" s="45"/>
      <c r="S33" s="18">
        <f t="shared" si="0"/>
        <v>2978000</v>
      </c>
    </row>
    <row r="34" spans="1:19" ht="35.1" customHeight="1" thickBot="1">
      <c r="A34" s="37">
        <v>25</v>
      </c>
      <c r="B34" s="39" t="s">
        <v>44</v>
      </c>
      <c r="C34" s="38">
        <v>1</v>
      </c>
      <c r="D34" s="40">
        <v>2</v>
      </c>
      <c r="E34" s="47">
        <v>2500000</v>
      </c>
      <c r="F34" s="39"/>
      <c r="G34" s="47">
        <v>1250000</v>
      </c>
      <c r="H34" s="47">
        <v>1250000</v>
      </c>
      <c r="I34" s="38"/>
      <c r="J34" s="39"/>
      <c r="K34" s="38"/>
      <c r="L34" s="39"/>
      <c r="M34" s="38"/>
      <c r="N34" s="39"/>
      <c r="O34" s="38"/>
      <c r="P34" s="39"/>
      <c r="Q34" s="38"/>
      <c r="R34" s="39"/>
      <c r="S34" s="18"/>
    </row>
    <row r="35" spans="1:19" s="26" customFormat="1" ht="35.1" customHeight="1" thickTop="1">
      <c r="A35" s="62" t="s">
        <v>42</v>
      </c>
      <c r="B35" s="63"/>
      <c r="C35" s="63"/>
      <c r="D35" s="64"/>
      <c r="E35" s="49">
        <f>SUM(E10:E34)</f>
        <v>263963000</v>
      </c>
      <c r="F35" s="49">
        <f t="shared" ref="F35:J35" si="1">SUM(F10:F34)</f>
        <v>3080000</v>
      </c>
      <c r="G35" s="49">
        <f t="shared" si="1"/>
        <v>22177800</v>
      </c>
      <c r="H35" s="49">
        <f t="shared" si="1"/>
        <v>51621000</v>
      </c>
      <c r="I35" s="49">
        <f t="shared" si="1"/>
        <v>52528033</v>
      </c>
      <c r="J35" s="49">
        <f t="shared" si="1"/>
        <v>44206833</v>
      </c>
      <c r="K35" s="49">
        <f t="shared" ref="K35" si="2">SUM(K10:K34)</f>
        <v>29534996</v>
      </c>
      <c r="L35" s="49">
        <f t="shared" ref="L35" si="3">SUM(L10:L34)</f>
        <v>20654296</v>
      </c>
      <c r="M35" s="49">
        <f t="shared" ref="M35" si="4">SUM(M10:M34)</f>
        <v>15735646</v>
      </c>
      <c r="N35" s="49">
        <f t="shared" ref="N35" si="5">SUM(N10:N34)</f>
        <v>18621394</v>
      </c>
      <c r="O35" s="49">
        <f t="shared" ref="O35" si="6">SUM(O10:O34)</f>
        <v>3373700</v>
      </c>
      <c r="P35" s="49">
        <f t="shared" ref="P35" si="7">SUM(P10:P34)</f>
        <v>1319000</v>
      </c>
      <c r="Q35" s="49">
        <f t="shared" ref="Q35" si="8">SUM(Q10:Q34)</f>
        <v>1110300</v>
      </c>
      <c r="R35" s="49">
        <f t="shared" ref="R35" si="9">SUM(R10:R34)</f>
        <v>0</v>
      </c>
    </row>
  </sheetData>
  <mergeCells count="12">
    <mergeCell ref="A1:E1"/>
    <mergeCell ref="A2:R2"/>
    <mergeCell ref="A3:R3"/>
    <mergeCell ref="A4:R4"/>
    <mergeCell ref="F7:R7"/>
    <mergeCell ref="A5:R5"/>
    <mergeCell ref="A7:A9"/>
    <mergeCell ref="B7:B9"/>
    <mergeCell ref="C7:C9"/>
    <mergeCell ref="D7:D9"/>
    <mergeCell ref="E7:E9"/>
    <mergeCell ref="A35:D35"/>
  </mergeCells>
  <phoneticPr fontId="12" type="noConversion"/>
  <printOptions horizontalCentered="1"/>
  <pageMargins left="0.7" right="0.7" top="0.75" bottom="0.75" header="0.3" footer="0.3"/>
  <pageSetup paperSize="17" scale="66" orientation="landscape" r:id="rId1"/>
  <headerFooter>
    <oddFooter>&amp;LRevised: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20-Year CIP Full</vt:lpstr>
      <vt:lpstr>20-Year CIP Condensed</vt:lpstr>
      <vt:lpstr>'20-Year CIP Condensed'!Print_Area</vt:lpstr>
      <vt:lpstr>'20-Year CIP Full'!Print_Area</vt:lpstr>
      <vt:lpstr>'20-Year CIP Full'!Print_Titles</vt:lpstr>
    </vt:vector>
  </TitlesOfParts>
  <Company>Malcolm Pirnie,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chaparro</dc:creator>
  <cp:lastModifiedBy>David Leffler</cp:lastModifiedBy>
  <cp:lastPrinted>2013-03-21T17:19:58Z</cp:lastPrinted>
  <dcterms:created xsi:type="dcterms:W3CDTF">2011-05-31T18:29:42Z</dcterms:created>
  <dcterms:modified xsi:type="dcterms:W3CDTF">2013-03-21T17:21:56Z</dcterms:modified>
</cp:coreProperties>
</file>